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180" windowWidth="8730" windowHeight="420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'(Abs)'!$A$1:$K$243</definedName>
    <definedName name="_xlnm.Print_Area" localSheetId="3">Mes!$A$1:$K$242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4525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196" i="55" l="1"/>
  <c r="D195" i="55"/>
  <c r="D183" i="55"/>
  <c r="J183" i="55" s="1"/>
  <c r="D174" i="55"/>
  <c r="D161" i="55"/>
  <c r="J161" i="55" s="1"/>
  <c r="D159" i="55"/>
  <c r="D156" i="55"/>
  <c r="D146" i="55"/>
  <c r="D142" i="55"/>
  <c r="J142" i="55" s="1"/>
  <c r="D113" i="55" l="1"/>
  <c r="D63" i="55" l="1"/>
  <c r="J192" i="56" l="1"/>
  <c r="D134" i="55" s="1"/>
  <c r="J134" i="55" s="1"/>
  <c r="J190" i="56"/>
  <c r="J186" i="56"/>
  <c r="D120" i="55" s="1"/>
  <c r="J173" i="56"/>
  <c r="J175" i="56" s="1"/>
  <c r="J177" i="56" s="1"/>
  <c r="D100" i="55" s="1"/>
  <c r="J156" i="56"/>
  <c r="D94" i="55" s="1"/>
  <c r="J153" i="56"/>
  <c r="D88" i="55" s="1"/>
  <c r="J150" i="56"/>
  <c r="J130" i="56"/>
  <c r="J135" i="56" s="1"/>
  <c r="J60" i="55" s="1"/>
  <c r="J127" i="56"/>
  <c r="D54" i="55" s="1"/>
  <c r="J123" i="56"/>
  <c r="D50" i="55" s="1"/>
  <c r="J119" i="56"/>
  <c r="J114" i="56"/>
  <c r="D31" i="55" s="1"/>
  <c r="J112" i="56"/>
  <c r="J102" i="56"/>
  <c r="D27" i="55" s="1"/>
  <c r="J96" i="56"/>
  <c r="J95" i="56"/>
  <c r="J94" i="56"/>
  <c r="J93" i="56"/>
  <c r="J92" i="56"/>
  <c r="J88" i="56"/>
  <c r="J78" i="56"/>
  <c r="J58" i="56"/>
  <c r="J60" i="56" s="1"/>
  <c r="D11" i="55" s="1"/>
  <c r="J34" i="56"/>
  <c r="J26" i="56"/>
  <c r="J32" i="56"/>
  <c r="J24" i="56"/>
  <c r="J90" i="56" l="1"/>
  <c r="J97" i="56"/>
  <c r="J36" i="56"/>
  <c r="J180" i="56" l="1"/>
  <c r="D107" i="55" s="1"/>
  <c r="D8" i="55"/>
  <c r="J27" i="55"/>
  <c r="J54" i="55"/>
  <c r="J66" i="56"/>
  <c r="D14" i="55" s="1"/>
  <c r="J14" i="55" l="1"/>
  <c r="J68" i="56"/>
  <c r="D17" i="55" s="1"/>
  <c r="J50" i="55" l="1"/>
  <c r="J159" i="55" l="1"/>
  <c r="J8" i="55" l="1"/>
  <c r="H12" i="59" l="1"/>
  <c r="J31" i="55" l="1"/>
  <c r="J40" i="55"/>
  <c r="J19" i="55" l="1"/>
  <c r="J11" i="55"/>
  <c r="J17" i="55"/>
  <c r="J63" i="55"/>
  <c r="J65" i="55" l="1"/>
  <c r="J146" i="55" l="1"/>
  <c r="J174" i="55" l="1"/>
  <c r="J156" i="55" l="1"/>
  <c r="J185" i="55" l="1"/>
  <c r="H16" i="59"/>
  <c r="H15" i="59" l="1"/>
  <c r="H11" i="59"/>
  <c r="H34" i="59" l="1"/>
  <c r="H36" i="59" s="1"/>
</calcChain>
</file>

<file path=xl/comments1.xml><?xml version="1.0" encoding="utf-8"?>
<comments xmlns="http://schemas.openxmlformats.org/spreadsheetml/2006/main">
  <authors>
    <author>ACER</author>
  </authors>
  <commentList>
    <comment ref="A13" authorId="0">
      <text>
        <r>
          <rPr>
            <b/>
            <sz val="9"/>
            <color indexed="81"/>
            <rFont val="Tahoma"/>
            <family val="2"/>
          </rPr>
          <t>ACER:</t>
        </r>
        <r>
          <rPr>
            <sz val="9"/>
            <color indexed="81"/>
            <rFont val="Tahoma"/>
            <family val="2"/>
          </rPr>
          <t xml:space="preserve">
e </t>
        </r>
      </text>
    </comment>
  </commentList>
</comments>
</file>

<file path=xl/sharedStrings.xml><?xml version="1.0" encoding="utf-8"?>
<sst xmlns="http://schemas.openxmlformats.org/spreadsheetml/2006/main" count="763" uniqueCount="444">
  <si>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</si>
  <si>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</si>
  <si>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</si>
  <si>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</si>
  <si>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</si>
  <si>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</si>
  <si>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</si>
  <si>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</si>
  <si>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</si>
  <si>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</si>
  <si>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</si>
  <si>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</si>
  <si>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</si>
  <si>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</si>
  <si>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</si>
  <si>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</si>
  <si>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</si>
  <si>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</si>
  <si>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</si>
  <si>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</si>
  <si>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</si>
  <si>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</si>
  <si>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 xml:space="preserve">S/Fixing long bib- cock of superir quality </t>
  </si>
  <si>
    <t>with c.p head 1/2" dia. (S.I.No. 13-a P-19)</t>
  </si>
  <si>
    <t>SI) Total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</si>
  <si>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</si>
  <si>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</si>
  <si>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</si>
  <si>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</si>
  <si>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</si>
  <si>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</si>
  <si>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</si>
  <si>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</si>
  <si>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</si>
  <si>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</si>
  <si>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</si>
  <si>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</si>
  <si>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</si>
  <si>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</si>
  <si>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</si>
  <si>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</si>
  <si>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</si>
  <si>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</si>
  <si>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</si>
  <si>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</si>
  <si>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</si>
  <si>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</si>
  <si>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</si>
  <si>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</si>
  <si>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</si>
  <si>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</si>
  <si>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</si>
  <si>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</si>
  <si>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</si>
  <si>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</si>
  <si>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</si>
  <si>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</si>
  <si>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</si>
  <si>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</si>
  <si>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</si>
  <si>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</si>
  <si>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</si>
  <si>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</si>
  <si>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</si>
  <si>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</si>
  <si>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</si>
  <si>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</si>
  <si>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</si>
  <si>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</si>
  <si>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</si>
  <si>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</si>
  <si>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</si>
  <si>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</si>
  <si>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</si>
  <si>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</si>
  <si>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Non Schedule Item</t>
  </si>
  <si>
    <t>Provincial Building Sub-Division No.VII</t>
  </si>
  <si>
    <t>Deduction:</t>
  </si>
  <si>
    <t>PART (A) Civil Work)</t>
  </si>
  <si>
    <t xml:space="preserve">Part (A) Civil Work </t>
  </si>
  <si>
    <t xml:space="preserve">   “</t>
  </si>
  <si>
    <t xml:space="preserve">Scraping ordinary distemper or paint on </t>
  </si>
  <si>
    <t>(S.I.No.54(b)P-13)</t>
  </si>
  <si>
    <t>% Sft</t>
  </si>
  <si>
    <t xml:space="preserve">Painting Old Surfaces painting doors and </t>
  </si>
  <si>
    <t>Windows any type. Each subsequent coat.</t>
  </si>
  <si>
    <t>(S.I.No.4-c/i+ii/P-68)</t>
  </si>
  <si>
    <t xml:space="preserve">Providing &amp; fixing squating type white </t>
  </si>
  <si>
    <t>glazed earthen ware w.c pan with i/c</t>
  </si>
  <si>
    <t xml:space="preserve">the cost of flushing cistern with internal </t>
  </si>
  <si>
    <t>fitting and flush pipe with bend &amp; making</t>
  </si>
  <si>
    <t>requisite number of holes in walls plinth</t>
  </si>
  <si>
    <t>&amp; floor for pipe connection &amp; making</t>
  </si>
  <si>
    <t>good in cement concrete 1:2:4,</t>
  </si>
  <si>
    <t>(ii) with 4" dia white glazed earthen ware</t>
  </si>
  <si>
    <t>trap &amp; plastic thumble. (S.I.No.1(ii)/P-1)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</si>
  <si>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</si>
  <si>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</si>
  <si>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</si>
  <si>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</si>
  <si>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</si>
  <si>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</si>
  <si>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</si>
  <si>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</si>
  <si>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</si>
  <si>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</si>
  <si>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</si>
  <si>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(S.I.No.10 P-3)</t>
  </si>
  <si>
    <t>S/F concealed Tee stop cock</t>
  </si>
  <si>
    <t>of superior quality with c.p head 1/2" dia</t>
  </si>
  <si>
    <t>S.I.No.12(a)/P-18</t>
  </si>
  <si>
    <t>dia i/c cutting making jointing with</t>
  </si>
  <si>
    <t>switch pest with special approved</t>
  </si>
  <si>
    <t>quality i/c all cost of labour etc</t>
  </si>
  <si>
    <t>complete.</t>
  </si>
  <si>
    <t>P.Rft</t>
  </si>
  <si>
    <t>Part "B" W/S &amp; S/F</t>
  </si>
  <si>
    <t xml:space="preserve">Providing &amp; fixing Soil &amp; Vent pipe </t>
  </si>
  <si>
    <t>W</t>
  </si>
  <si>
    <t xml:space="preserve">Cement plaster 1:4 upto 12’ height (c) ¾” thick. </t>
  </si>
  <si>
    <t>(S.I.No.11(c)P-52)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</si>
  <si>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</si>
  <si>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</si>
  <si>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</si>
  <si>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</si>
  <si>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</si>
  <si>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</si>
  <si>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</si>
  <si>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</si>
  <si>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Part (B) W/S &amp; S/F</t>
  </si>
  <si>
    <t>D</t>
  </si>
  <si>
    <t>EXECUTIVE ENGINEER</t>
  </si>
  <si>
    <t>Total W/S &amp; S/F Sch.Item</t>
  </si>
  <si>
    <t>Part B-ii W/S &amp; S/F Non-Schedule Item</t>
  </si>
  <si>
    <t>Total W/S &amp; S/F Non- S.Item</t>
  </si>
  <si>
    <t>Providing &amp; Fixing approved quality mortice</t>
  </si>
  <si>
    <t>Lock.(S.I.No.21/P-60)</t>
  </si>
  <si>
    <t>Part B W/S &amp; S/F Schedule Item</t>
  </si>
  <si>
    <t>Dismantling Glazed Or Encaustic tiles.</t>
  </si>
  <si>
    <t>"</t>
  </si>
  <si>
    <t>Bath</t>
  </si>
  <si>
    <t>P/F G.I Chowkhat</t>
  </si>
  <si>
    <t>Distempering (b) Two Coats</t>
  </si>
  <si>
    <t>1/2" dia</t>
  </si>
  <si>
    <t>3/4" dia</t>
  </si>
  <si>
    <t>Dismantling glazed or encaustic tiles</t>
  </si>
  <si>
    <t>S.I.No.55/P-13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</si>
  <si>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</si>
  <si>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</si>
  <si>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</si>
  <si>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</si>
  <si>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</si>
  <si>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>P/Fixing Wooden cabinet with shutter</t>
  </si>
  <si>
    <t>of lassani sheet 3/4" thick and frame</t>
  </si>
  <si>
    <t xml:space="preserve">work of 1st class partal wood 2" x 1" </t>
  </si>
  <si>
    <t>pasted with classic farmica 18" deep</t>
  </si>
  <si>
    <t>i/c necessary hinges, catchers handles</t>
  </si>
  <si>
    <t>sliding windows in doors nalis screws</t>
  </si>
  <si>
    <t xml:space="preserve">etc with approved design and shape. </t>
  </si>
  <si>
    <t xml:space="preserve">The cost also in/c necessary tools </t>
  </si>
  <si>
    <t xml:space="preserve">and plants to be used in making etc </t>
  </si>
  <si>
    <t xml:space="preserve">complete as directed by Engineer </t>
  </si>
  <si>
    <t>Incharge.</t>
  </si>
  <si>
    <t>Part B -ii W/S &amp; S/F Non Schedule Item</t>
  </si>
  <si>
    <t>Bath Floor</t>
  </si>
  <si>
    <t>Deduction</t>
  </si>
  <si>
    <t>Removing Cement or Lime Plaster</t>
  </si>
  <si>
    <t>P/L Cement Plaster 3/4" thick</t>
  </si>
  <si>
    <t>V</t>
  </si>
  <si>
    <t>2x3.0x4.0</t>
  </si>
  <si>
    <t>1x3.0x6.75</t>
  </si>
  <si>
    <t>1x3.0x6.50</t>
  </si>
  <si>
    <t>2x3.0x6.75</t>
  </si>
  <si>
    <t>1x3.0x4.0</t>
  </si>
  <si>
    <t>Painting Doors &amp; Windows New Surface</t>
  </si>
  <si>
    <t>B/D</t>
  </si>
  <si>
    <t>1x4.0x6.0</t>
  </si>
  <si>
    <t>P/F Marble Top</t>
  </si>
  <si>
    <t>P/F Floor Trap</t>
  </si>
  <si>
    <t>P/F UPVC Pipe</t>
  </si>
  <si>
    <t>Removing cement or lime plaster</t>
  </si>
  <si>
    <t xml:space="preserve">Providing and fixing in position doors, windows </t>
  </si>
  <si>
    <t xml:space="preserve">and ventilators of 1st. Class deodar wood </t>
  </si>
  <si>
    <t xml:space="preserve">frames and 1-1/2" thick Teak wood ply shutters </t>
  </si>
  <si>
    <t xml:space="preserve">of 2nd class deodar wood skeleton (solid ) </t>
  </si>
  <si>
    <t xml:space="preserve">styles and rails core of partal wood and Teak </t>
  </si>
  <si>
    <t xml:space="preserve">ply wood (3-ply) on both sides i/c hold fasts, </t>
  </si>
  <si>
    <t xml:space="preserve">hinges, iron tower bolts, handles and cleats </t>
  </si>
  <si>
    <t xml:space="preserve">with cord etc. complete.(S.I.No.58 P-65).  </t>
  </si>
  <si>
    <t>(1077/06- 370.83 = 706.23)</t>
  </si>
  <si>
    <t xml:space="preserve">Painting New Surfaces painting doors and </t>
  </si>
  <si>
    <t xml:space="preserve">Supplying &amp; fixing in position Aluminium </t>
  </si>
  <si>
    <t xml:space="preserve">channels framing for slidding windows &amp; </t>
  </si>
  <si>
    <t xml:space="preserve">ventilators of Alcop made with 5 mm thick </t>
  </si>
  <si>
    <t xml:space="preserve">tinted glass glazing (Belgium) &amp; Aluminium </t>
  </si>
  <si>
    <t xml:space="preserve">fly screen I/c handles stoppers &amp; locking </t>
  </si>
  <si>
    <t xml:space="preserve">arrangement etc. complete. (b) Deluxe model </t>
  </si>
  <si>
    <t>(Bronze). (S.I.No.84-b  P-108).</t>
  </si>
  <si>
    <t xml:space="preserve">P/L Bath room tiles glazed or matt glazed,  make     </t>
  </si>
  <si>
    <t>having size 12”x18”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</si>
  <si>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</si>
  <si>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</si>
  <si>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</si>
  <si>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</si>
  <si>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>Bath Wall</t>
  </si>
  <si>
    <t>W.C Portion Wall</t>
  </si>
  <si>
    <t>Floor</t>
  </si>
  <si>
    <t>2x(7.0+5.75)x6.50</t>
  </si>
  <si>
    <t>1x7.0x5.75</t>
  </si>
  <si>
    <t>2x(7.0+6.0)x7.0</t>
  </si>
  <si>
    <t>1x7.0x6.0</t>
  </si>
  <si>
    <t>2x(4.0+6.0)x6.0</t>
  </si>
  <si>
    <t>2x(5.75+5.50)x5.0</t>
  </si>
  <si>
    <t>1x5.75x5.50</t>
  </si>
  <si>
    <t>2x(5.50+3.83)x5.0</t>
  </si>
  <si>
    <t>1x5.50x3.83</t>
  </si>
  <si>
    <t>2x(6.50+6.0)x5.0</t>
  </si>
  <si>
    <t>1x6.50x6.0</t>
  </si>
  <si>
    <t>1x2(4.50+6.0)x6.0</t>
  </si>
  <si>
    <t>1x4.50x6.0</t>
  </si>
  <si>
    <t>1x2.50x6.50</t>
  </si>
  <si>
    <t>1x2.50x6.0</t>
  </si>
  <si>
    <t>2 x 1149.48</t>
  </si>
  <si>
    <t>2 x 62.50</t>
  </si>
  <si>
    <t>Scraping(b) Ordinary Distemper</t>
  </si>
  <si>
    <t>Lounge Wall</t>
  </si>
  <si>
    <t>Kitchen Wall</t>
  </si>
  <si>
    <t>Front Portion Wall</t>
  </si>
  <si>
    <t>2x(13.67+11.75)x9.0</t>
  </si>
  <si>
    <t>2x(7.0+5.17)x8.50</t>
  </si>
  <si>
    <t>2x3.0x9.0</t>
  </si>
  <si>
    <t>2x(6.50+5.50)x4.0</t>
  </si>
  <si>
    <t>2x(3.50+5.33)x4.0</t>
  </si>
  <si>
    <t>2x(10.17+12.50)x9.0</t>
  </si>
  <si>
    <t>2x(10.33+12.50)x9.0</t>
  </si>
  <si>
    <t>Room D</t>
  </si>
  <si>
    <t>Mian</t>
  </si>
  <si>
    <t>Kit D</t>
  </si>
  <si>
    <t>Bath Opening</t>
  </si>
  <si>
    <t>1x3.50x6.67</t>
  </si>
  <si>
    <t>1x2.33x6.50</t>
  </si>
  <si>
    <t>1x2.0x6.0</t>
  </si>
  <si>
    <t>15 Nos flats</t>
  </si>
  <si>
    <t>1581.11 x 15</t>
  </si>
  <si>
    <t>window chajja</t>
  </si>
  <si>
    <t>side w</t>
  </si>
  <si>
    <t>v</t>
  </si>
  <si>
    <t>25x2.50x6.0</t>
  </si>
  <si>
    <t>10x2.50x6.0</t>
  </si>
  <si>
    <t>20x1.67x4.0</t>
  </si>
  <si>
    <t>Qty same as Item No. 03</t>
  </si>
  <si>
    <t xml:space="preserve">Lounge </t>
  </si>
  <si>
    <t>Kitchen</t>
  </si>
  <si>
    <t>Room Wall</t>
  </si>
  <si>
    <t>Bed Room</t>
  </si>
  <si>
    <t>2x(6.50+5.50)x7.0</t>
  </si>
  <si>
    <t>RoomS D</t>
  </si>
  <si>
    <t>Kit</t>
  </si>
  <si>
    <t>Main</t>
  </si>
  <si>
    <t>W.C</t>
  </si>
  <si>
    <t>1x3.0x6.0</t>
  </si>
  <si>
    <t>1x2.33x6.0</t>
  </si>
  <si>
    <t>10 No Flats</t>
  </si>
  <si>
    <t>10 x 1655.37</t>
  </si>
  <si>
    <t>5x2x9.50x5.50</t>
  </si>
  <si>
    <t>4x2x9.50x8.75</t>
  </si>
  <si>
    <t>2x2x4.0x9.50</t>
  </si>
  <si>
    <t>4x2x2(10.33+4.75)x8.50</t>
  </si>
  <si>
    <t>Providing &amp; Fixing Aluminum Window</t>
  </si>
  <si>
    <t>Rooms</t>
  </si>
  <si>
    <t>1x2.0x3.0</t>
  </si>
  <si>
    <t>Painting Doors &amp; Windows Old Surface</t>
  </si>
  <si>
    <t>1x3.50x6.75</t>
  </si>
  <si>
    <t>20 No Flats</t>
  </si>
  <si>
    <t>150.87 x 20</t>
  </si>
  <si>
    <t>1x(6.75+3.50+6.75)</t>
  </si>
  <si>
    <t>1x(7.0+3.50+7.0)</t>
  </si>
  <si>
    <t>P/Fixing Inposition Door</t>
  </si>
  <si>
    <t>1x10x3.50x6.75</t>
  </si>
  <si>
    <t>1x8.50x7.0</t>
  </si>
  <si>
    <t>1x2x3.50x6.75</t>
  </si>
  <si>
    <t>Painting Guard Bars</t>
  </si>
  <si>
    <t>1x15.0x3.0x4.0</t>
  </si>
  <si>
    <t>1x10x3.0x4.0</t>
  </si>
  <si>
    <t>P/F Mortice Lock</t>
  </si>
  <si>
    <t>1x(2 + 4 +3+3)</t>
  </si>
  <si>
    <t>Part A-ii Civil Work Non Schedule Item</t>
  </si>
  <si>
    <t>P/Applying Weather Coat</t>
  </si>
  <si>
    <t>O/Side Building Walls</t>
  </si>
  <si>
    <t>" Offset</t>
  </si>
  <si>
    <t>Window Chajja</t>
  </si>
  <si>
    <t>B/Side</t>
  </si>
  <si>
    <t>Corner Window</t>
  </si>
  <si>
    <t>B/Side Window</t>
  </si>
  <si>
    <t>Tower</t>
  </si>
  <si>
    <t>Off</t>
  </si>
  <si>
    <t>2x(108.0+25.0)x56.0</t>
  </si>
  <si>
    <t>2x2x5.50x55.0</t>
  </si>
  <si>
    <t>20x2.50x6.0</t>
  </si>
  <si>
    <t>10x2.50x3.0</t>
  </si>
  <si>
    <t>2x(10.50+18.0)x5.0</t>
  </si>
  <si>
    <t>2x(10.50+8.0)x5.0</t>
  </si>
  <si>
    <t>P/Fixing Wooden Cabinet</t>
  </si>
  <si>
    <t>8x1x7.0x2.0</t>
  </si>
  <si>
    <t>P/Fixing Iron Steel Grill</t>
  </si>
  <si>
    <t>3x3.50x7.0</t>
  </si>
  <si>
    <t>P/L matte finish</t>
  </si>
  <si>
    <t>Lounge</t>
  </si>
  <si>
    <t>2x(7.0+5.17)x8.0</t>
  </si>
  <si>
    <t>K</t>
  </si>
  <si>
    <t>08 No Flats</t>
  </si>
  <si>
    <t>1337.56 x 8</t>
  </si>
  <si>
    <t>P/L Matt or matt glazed bath room tiles</t>
  </si>
  <si>
    <t>Qty same as Sch: Item No. 01</t>
  </si>
  <si>
    <t>P/F Gas Stove Burner</t>
  </si>
  <si>
    <t>1 x 10</t>
  </si>
  <si>
    <t>5x1x7.0x2.0</t>
  </si>
  <si>
    <t>P/Fixing G.I Tank</t>
  </si>
  <si>
    <t>1x4.0x3.0x2.0x6.25</t>
  </si>
  <si>
    <t>Gal</t>
  </si>
  <si>
    <t>10 x 150.00</t>
  </si>
  <si>
    <t>P/F Stainless steel sink</t>
  </si>
  <si>
    <t>10 Nos Flats</t>
  </si>
  <si>
    <t>S/F Concealed Tee Stop Cock</t>
  </si>
  <si>
    <t>1 x 16</t>
  </si>
  <si>
    <t>P/F Squatting type W.C</t>
  </si>
  <si>
    <t>1 x 12</t>
  </si>
  <si>
    <t>S/Fixing Long Bib Cock</t>
  </si>
  <si>
    <t>1 x 22</t>
  </si>
  <si>
    <t>P/F Gunway metal vaLVE</t>
  </si>
  <si>
    <t>P/F Lavatory Basin 24" x 18"</t>
  </si>
  <si>
    <t>1 x 10 x 2</t>
  </si>
  <si>
    <t>1 x (20+50+50+70+50)</t>
  </si>
  <si>
    <t>3/4" dia Pipe</t>
  </si>
  <si>
    <t>1x20+20+10</t>
  </si>
  <si>
    <t xml:space="preserve">M/R TO JACOBLINE FLATS BLOCK " S" LINES AREA KARACHI </t>
  </si>
  <si>
    <t>(S.I.No.53/P-13)</t>
  </si>
  <si>
    <t>Painting old surfaces painting guard bars</t>
  </si>
  <si>
    <t>gates iron bars grating railings including</t>
  </si>
  <si>
    <t>standard barces and similar open work</t>
  </si>
  <si>
    <t>(i) 1st coat (ii) Each Subsequent coat.</t>
  </si>
  <si>
    <t>(S.I.No.4(d)i+ii/P-69</t>
  </si>
  <si>
    <t>Providing &amp; Applying Weather Shield approved</t>
  </si>
  <si>
    <t>Shade upto 40'-0 ft Height using scaffolding</t>
  </si>
  <si>
    <t>in/c scraping, best coat, primer,and two coats</t>
  </si>
  <si>
    <t>etc complete the rate i/c cost of material</t>
  </si>
  <si>
    <t>labour and cartage etc complete as per</t>
  </si>
  <si>
    <t>direction of E.I.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</si>
  <si>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</si>
  <si>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</si>
  <si>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</si>
  <si>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 xml:space="preserve">equivalent&amp; then applying matte finish paint 2 coats </t>
  </si>
  <si>
    <t>as directed by Engineer Incharge.</t>
  </si>
  <si>
    <t xml:space="preserve">Supplying &amp; fixing Stainless steel </t>
  </si>
  <si>
    <t>stove double burner make of national</t>
  </si>
  <si>
    <t xml:space="preserve">or equivalent superior quality i/c </t>
  </si>
  <si>
    <t xml:space="preserve">necessary fitting etc complete as </t>
  </si>
  <si>
    <t>directed by Engineer Incharge.</t>
  </si>
  <si>
    <t xml:space="preserve">P/F marble top 1” thick (botesina/Chaina verona/   </t>
  </si>
  <si>
    <t xml:space="preserve"> teravera or equivalent) having size upto 8’-0x2’-0 </t>
  </si>
  <si>
    <t>in/c cutting into proper size, making round gola &amp; cutting</t>
  </si>
  <si>
    <t>for fixing vanity basin or sink bowl  and filling joints with</t>
  </si>
  <si>
    <t>white cement or jelly in/c grinding and chemical polishing</t>
  </si>
  <si>
    <t>etc complete as directed by the Engineer Incharge.</t>
  </si>
  <si>
    <t>Providing and fixing / errection in position tank of</t>
  </si>
  <si>
    <t>1/8” thick G.I. sheet complete with including cost of</t>
  </si>
  <si>
    <t xml:space="preserve">(angle 1-1/4”x1-1/4”x1/8”) iron frame C.I. mosquite </t>
  </si>
  <si>
    <t>proof required cover and frame over flow of</t>
  </si>
  <si>
    <t>required size. Holes for inlet and outlet and G.I.</t>
  </si>
  <si>
    <t>fitting for them including painting the tank inside</t>
  </si>
  <si>
    <t>with two coats bitumen and outside two coats of</t>
  </si>
  <si>
    <t>white zinc paint with pigment to match the colour of</t>
  </si>
  <si>
    <t>building over a primary coat of red oxide.</t>
  </si>
  <si>
    <t>(S.I.No. 2 P-21).</t>
  </si>
  <si>
    <t>P.Gal</t>
  </si>
  <si>
    <t xml:space="preserve">Providing &amp; fixing steel sinks stainless local make </t>
  </si>
  <si>
    <t xml:space="preserve">complete with cast iron or wraught iron brackets </t>
  </si>
  <si>
    <t xml:space="preserve">6 inches built in wall, 1-1/2" c.p bubber plug chrome </t>
  </si>
  <si>
    <t xml:space="preserve">plated brass chain, 1-1/2" c.p brass waste, with 1-1/2" </t>
  </si>
  <si>
    <t>P.V.C. waste pipe &amp; making requisite number of holes</t>
  </si>
  <si>
    <t xml:space="preserve"> in wall &amp; plinth &amp; floor for pipe connection &amp; </t>
  </si>
  <si>
    <t>making good in cement concrete 1 : 2: 4.</t>
  </si>
  <si>
    <t>Providing &amp; Fixing Handle Valve 1/2" dia</t>
  </si>
  <si>
    <t>P/Fixing 6" x 2" or 6" x 3" C.I floor trap</t>
  </si>
  <si>
    <t>of the approved selt cleaning design with</t>
  </si>
  <si>
    <t>a C.I screwed down gratting with or</t>
  </si>
  <si>
    <t>without a vent arm complete with</t>
  </si>
  <si>
    <t>i/c making requsite number of holes in</t>
  </si>
  <si>
    <t>walls plinth &amp; floor for pipe connection</t>
  </si>
  <si>
    <t>&amp; making good cement concrete</t>
  </si>
  <si>
    <t>(S.I.No.20/P-6</t>
  </si>
  <si>
    <t>Total W/S &amp; S/F</t>
  </si>
  <si>
    <t>' SCHEDULE " B "</t>
  </si>
  <si>
    <t>Rupees Seven Hundred Eighty Six and Fifty Ps Only</t>
  </si>
  <si>
    <t>Rupees Two Hundred Twenty Six and Eighty Eight Ps Only</t>
  </si>
  <si>
    <t>Rupees One Hundred Twenty One Ps Only</t>
  </si>
  <si>
    <t>Rupees Three Thousand Fifteen and Seventy Six Ps Only</t>
  </si>
  <si>
    <t>Distempering (b) Two Coats.(S.I.24(C)/54)</t>
  </si>
  <si>
    <t>Rupees One Thousand Forty Three and Ninty Paisa Only</t>
  </si>
  <si>
    <t>Rupees Sixteen Hundred Forty Seven and Sixty Nine Ps Only</t>
  </si>
  <si>
    <t>Rupees Eleven Hundred Sixty and Six Ps Only</t>
  </si>
  <si>
    <t>Rupees Two Hundred Twenty Eight and Ninty Ps Only</t>
  </si>
  <si>
    <t>Rupees Seven Hundred Six and Twenty Three Paisa Only</t>
  </si>
  <si>
    <t>PART (A) Civil Work)(i) Schedule Item</t>
  </si>
  <si>
    <t>Rupees Twenty One Hundred Sixteen and Forty One Paisa Only</t>
  </si>
  <si>
    <t>Rupees Six Hundred Seventy Four and Sixty Paisa Only</t>
  </si>
  <si>
    <t>Rupees Seventeen Hundred Eighty Six and Thirteen Ps Only</t>
  </si>
  <si>
    <t>Above Or Below</t>
  </si>
  <si>
    <t>Rupees Ninty five and Twenty Six Paisa Only</t>
  </si>
  <si>
    <t>Rupees Five Thousand Fifty two and Thirty Ps Only</t>
  </si>
  <si>
    <t>Rupees Eight Hundred Eighty Nine and Frty Six Ps Only</t>
  </si>
  <si>
    <t>Rupees Five Thousand Eighty Eight and Twenty Paisa Only</t>
  </si>
  <si>
    <t>Rupees Eleven Hundred Nine and Forty Six Paisa Only</t>
  </si>
  <si>
    <t>Rupees Two Hundred and Forty Two Paisa Only</t>
  </si>
  <si>
    <t>Rupees Four Thousand Nine Hundred Twenty Eight and Seventy Ps</t>
  </si>
  <si>
    <t xml:space="preserve">Rupees Two Thousand Forty Two and Forty Three Ps </t>
  </si>
  <si>
    <t>SUMMARY OF COST</t>
  </si>
  <si>
    <t>PART A</t>
  </si>
  <si>
    <t>Cost of Civil Work Schedule Item</t>
  </si>
  <si>
    <t>Rs.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</si>
  <si>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</si>
  <si>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</si>
  <si>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</si>
  <si>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</si>
  <si>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</si>
  <si>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</si>
  <si>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</si>
  <si>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</si>
  <si>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</si>
  <si>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</si>
  <si>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</si>
  <si>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</si>
  <si>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</si>
  <si>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</si>
  <si>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</si>
  <si>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</si>
  <si>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</si>
  <si>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</si>
  <si>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PART A-ii</t>
  </si>
  <si>
    <t>Cost of Civil Work Non Schedule Item</t>
  </si>
  <si>
    <t>PART B</t>
  </si>
  <si>
    <t>PART B-ii</t>
  </si>
  <si>
    <t>Cost of W/S &amp; S/F Schedule Item</t>
  </si>
  <si>
    <t>Cost of W/S &amp; S/F Non Schedule 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</si>
</sst>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2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b/>
      <sz val="10"/>
      <name val="Times New Roman"/>
      <family val="1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name val="Times New Roman"/>
      <family val="1"/>
    </font>
    <font>
      <i/>
      <sz val="10"/>
      <name val="Arial"/>
      <family val="2"/>
    </font>
    <font>
      <i/>
      <sz val="11"/>
      <name val="Arial"/>
      <family val="2"/>
    </font>
    <font>
      <sz val="9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0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3" fillId="0" borderId="0" xfId="0" quotePrefix="1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0" xfId="0" applyFont="1" applyAlignment="1"/>
    <xf numFmtId="165" fontId="4" fillId="0" borderId="0" xfId="0" applyNumberFormat="1" applyFont="1" applyBorder="1" applyAlignment="1">
      <alignment horizontal="center"/>
    </xf>
    <xf numFmtId="0" fontId="4" fillId="0" borderId="4" xfId="0" quotePrefix="1" applyFont="1" applyBorder="1" applyAlignment="1">
      <alignment horizontal="lef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5" fontId="4" fillId="0" borderId="4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wrapText="1"/>
    </xf>
    <xf numFmtId="0" fontId="2" fillId="0" borderId="1" xfId="0" applyFont="1" applyBorder="1" applyAlignment="1">
      <alignment horizontal="left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6" fontId="2" fillId="0" borderId="0" xfId="0" quotePrefix="1" applyNumberFormat="1" applyFont="1" applyFill="1" applyAlignment="1">
      <alignment horizontal="left"/>
    </xf>
    <xf numFmtId="165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0" fontId="2" fillId="0" borderId="2" xfId="0" quotePrefix="1" applyFont="1" applyFill="1" applyBorder="1" applyAlignment="1">
      <alignment horizontal="left"/>
    </xf>
    <xf numFmtId="165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5" fontId="4" fillId="0" borderId="6" xfId="0" applyNumberFormat="1" applyFont="1" applyBorder="1" applyAlignment="1">
      <alignment horizontal="center"/>
    </xf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1" fontId="4" fillId="0" borderId="0" xfId="0" applyNumberFormat="1" applyFont="1" applyFill="1" applyBorder="1"/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7" fillId="0" borderId="0" xfId="0" applyFont="1"/>
    <xf numFmtId="0" fontId="18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165" fontId="6" fillId="0" borderId="0" xfId="2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2" xfId="0" quotePrefix="1" applyFont="1" applyBorder="1"/>
    <xf numFmtId="165" fontId="8" fillId="0" borderId="3" xfId="2" applyNumberFormat="1" applyFont="1" applyBorder="1"/>
    <xf numFmtId="0" fontId="6" fillId="0" borderId="0" xfId="0" applyFont="1" applyAlignment="1">
      <alignment horizontal="right"/>
    </xf>
    <xf numFmtId="0" fontId="8" fillId="0" borderId="2" xfId="0" quotePrefix="1" applyFont="1" applyBorder="1" applyAlignment="1">
      <alignment vertical="top"/>
    </xf>
    <xf numFmtId="0" fontId="6" fillId="0" borderId="0" xfId="0" quotePrefix="1" applyFont="1" applyBorder="1" applyAlignment="1">
      <alignment vertical="top"/>
    </xf>
    <xf numFmtId="165" fontId="6" fillId="0" borderId="0" xfId="2" applyNumberFormat="1" applyFont="1" applyBorder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7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20" fillId="0" borderId="0" xfId="0" applyFont="1"/>
    <xf numFmtId="165" fontId="4" fillId="0" borderId="3" xfId="1" quotePrefix="1" applyNumberFormat="1" applyFont="1" applyFill="1" applyBorder="1" applyAlignment="1">
      <alignment horizontal="right" vertical="top"/>
    </xf>
    <xf numFmtId="0" fontId="21" fillId="0" borderId="0" xfId="0" applyFont="1" applyBorder="1" applyAlignment="1">
      <alignment horizontal="left"/>
    </xf>
    <xf numFmtId="165" fontId="4" fillId="0" borderId="0" xfId="1" quotePrefix="1" applyNumberFormat="1" applyFont="1" applyFill="1" applyBorder="1" applyAlignment="1">
      <alignment horizontal="right" vertical="top"/>
    </xf>
    <xf numFmtId="0" fontId="22" fillId="0" borderId="0" xfId="0" applyFont="1" applyBorder="1" applyAlignment="1">
      <alignment horizontal="center"/>
    </xf>
    <xf numFmtId="165" fontId="8" fillId="0" borderId="0" xfId="2" applyNumberFormat="1" applyFont="1" applyBorder="1"/>
    <xf numFmtId="0" fontId="6" fillId="0" borderId="0" xfId="0" quotePrefix="1" applyFont="1" applyBorder="1"/>
    <xf numFmtId="165" fontId="8" fillId="0" borderId="0" xfId="2" applyNumberFormat="1" applyFont="1" applyBorder="1" applyAlignment="1">
      <alignment horizontal="righ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8" fillId="0" borderId="0" xfId="0" applyFont="1" applyAlignment="1">
      <alignment vertical="top"/>
    </xf>
    <xf numFmtId="0" fontId="4" fillId="0" borderId="0" xfId="0" applyFont="1" applyFill="1" applyAlignment="1">
      <alignment horizontal="center"/>
    </xf>
    <xf numFmtId="0" fontId="2" fillId="0" borderId="0" xfId="0" quotePrefix="1" applyFont="1" applyBorder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2" fontId="4" fillId="0" borderId="0" xfId="0" applyNumberFormat="1" applyFont="1" applyFill="1" applyBorder="1" applyAlignment="1">
      <alignment horizontal="right"/>
    </xf>
    <xf numFmtId="165" fontId="2" fillId="0" borderId="0" xfId="1" quotePrefix="1" applyNumberFormat="1" applyFont="1" applyBorder="1" applyAlignment="1">
      <alignment horizontal="right" wrapText="1"/>
    </xf>
    <xf numFmtId="0" fontId="2" fillId="0" borderId="0" xfId="0" quotePrefix="1" applyFont="1" applyFill="1"/>
    <xf numFmtId="0" fontId="2" fillId="0" borderId="0" xfId="0" applyFont="1" applyFill="1" applyAlignment="1">
      <alignment vertical="top"/>
    </xf>
    <xf numFmtId="2" fontId="4" fillId="0" borderId="0" xfId="0" applyNumberFormat="1" applyFont="1" applyFill="1" applyBorder="1"/>
    <xf numFmtId="0" fontId="23" fillId="0" borderId="0" xfId="0" applyFont="1" applyFill="1"/>
    <xf numFmtId="165" fontId="4" fillId="0" borderId="5" xfId="1" quotePrefix="1" applyNumberFormat="1" applyFont="1" applyFill="1" applyBorder="1" applyAlignment="1">
      <alignment horizontal="right" vertical="top"/>
    </xf>
    <xf numFmtId="2" fontId="23" fillId="0" borderId="0" xfId="0" applyNumberFormat="1" applyFont="1" applyFill="1" applyAlignment="1">
      <alignment horizontal="center"/>
    </xf>
    <xf numFmtId="2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 vertical="top"/>
    </xf>
    <xf numFmtId="1" fontId="4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2" fontId="2" fillId="0" borderId="0" xfId="0" applyNumberFormat="1" applyFont="1" applyFill="1"/>
    <xf numFmtId="165" fontId="8" fillId="0" borderId="3" xfId="1" applyNumberFormat="1" applyFont="1" applyBorder="1" applyAlignment="1">
      <alignment horizontal="right"/>
    </xf>
    <xf numFmtId="0" fontId="22" fillId="0" borderId="0" xfId="0" applyFont="1" applyBorder="1" applyAlignment="1">
      <alignment horizontal="left"/>
    </xf>
    <xf numFmtId="0" fontId="2" fillId="0" borderId="0" xfId="0" applyFont="1" applyBorder="1" applyAlignment="1"/>
    <xf numFmtId="0" fontId="2" fillId="0" borderId="0" xfId="0" applyNumberFormat="1" applyFont="1" applyFill="1" applyAlignment="1">
      <alignment vertical="top"/>
    </xf>
    <xf numFmtId="0" fontId="2" fillId="0" borderId="0" xfId="0" applyNumberFormat="1" applyFont="1" applyFill="1"/>
    <xf numFmtId="0" fontId="2" fillId="0" borderId="0" xfId="0" applyFont="1" applyFill="1" applyAlignment="1">
      <alignment horizontal="right" vertical="top"/>
    </xf>
    <xf numFmtId="0" fontId="26" fillId="0" borderId="0" xfId="0" applyFont="1" applyAlignment="1">
      <alignment vertical="top"/>
    </xf>
    <xf numFmtId="0" fontId="26" fillId="0" borderId="0" xfId="0" applyFont="1" applyAlignment="1">
      <alignment horizontal="right"/>
    </xf>
    <xf numFmtId="2" fontId="26" fillId="0" borderId="0" xfId="0" applyNumberFormat="1" applyFont="1" applyAlignment="1">
      <alignment horizontal="right"/>
    </xf>
    <xf numFmtId="0" fontId="26" fillId="0" borderId="0" xfId="0" applyFont="1" applyAlignment="1"/>
    <xf numFmtId="0" fontId="26" fillId="0" borderId="0" xfId="0" applyFont="1"/>
    <xf numFmtId="164" fontId="26" fillId="0" borderId="0" xfId="0" applyNumberFormat="1" applyFont="1" applyBorder="1" applyAlignment="1">
      <alignment vertical="top"/>
    </xf>
    <xf numFmtId="2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/>
    <xf numFmtId="0" fontId="26" fillId="0" borderId="0" xfId="0" applyFont="1" applyBorder="1" applyAlignment="1">
      <alignment horizontal="left"/>
    </xf>
    <xf numFmtId="1" fontId="26" fillId="0" borderId="0" xfId="0" applyNumberFormat="1" applyFont="1" applyAlignment="1">
      <alignment horizontal="right"/>
    </xf>
    <xf numFmtId="0" fontId="26" fillId="0" borderId="0" xfId="0" applyFont="1" applyFill="1" applyBorder="1"/>
    <xf numFmtId="0" fontId="26" fillId="0" borderId="0" xfId="0" applyFont="1" applyFill="1" applyBorder="1" applyAlignment="1"/>
    <xf numFmtId="0" fontId="26" fillId="0" borderId="0" xfId="0" applyFont="1" applyFill="1" applyBorder="1" applyAlignment="1">
      <alignment horizontal="right"/>
    </xf>
    <xf numFmtId="0" fontId="26" fillId="0" borderId="0" xfId="0" quotePrefix="1" applyFont="1" applyFill="1" applyBorder="1" applyAlignment="1">
      <alignment horizontal="center"/>
    </xf>
    <xf numFmtId="166" fontId="26" fillId="0" borderId="0" xfId="0" quotePrefix="1" applyNumberFormat="1" applyFont="1" applyFill="1" applyBorder="1" applyAlignment="1">
      <alignment horizontal="left"/>
    </xf>
    <xf numFmtId="0" fontId="26" fillId="0" borderId="0" xfId="0" applyFont="1" applyFill="1" applyBorder="1" applyAlignment="1">
      <alignment horizontal="center"/>
    </xf>
    <xf numFmtId="43" fontId="26" fillId="0" borderId="0" xfId="1" quotePrefix="1" applyNumberFormat="1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left"/>
    </xf>
    <xf numFmtId="0" fontId="26" fillId="0" borderId="0" xfId="0" applyFont="1" applyAlignment="1">
      <alignment horizontal="left"/>
    </xf>
    <xf numFmtId="0" fontId="26" fillId="0" borderId="0" xfId="0" applyFont="1" applyAlignment="1">
      <alignment horizontal="right" wrapText="1"/>
    </xf>
    <xf numFmtId="0" fontId="26" fillId="0" borderId="0" xfId="0" quotePrefix="1" applyFont="1" applyAlignment="1">
      <alignment wrapText="1"/>
    </xf>
    <xf numFmtId="166" fontId="26" fillId="0" borderId="0" xfId="0" applyNumberFormat="1" applyFont="1" applyBorder="1" applyAlignment="1">
      <alignment horizontal="left"/>
    </xf>
    <xf numFmtId="0" fontId="26" fillId="0" borderId="0" xfId="0" applyFont="1" applyAlignment="1">
      <alignment horizontal="center" wrapText="1"/>
    </xf>
    <xf numFmtId="0" fontId="26" fillId="0" borderId="0" xfId="0" applyFont="1" applyAlignment="1">
      <alignment horizontal="center"/>
    </xf>
    <xf numFmtId="0" fontId="26" fillId="0" borderId="0" xfId="0" applyFont="1" applyBorder="1" applyAlignment="1">
      <alignment horizontal="center"/>
    </xf>
    <xf numFmtId="0" fontId="26" fillId="0" borderId="0" xfId="0" applyFont="1" applyFill="1" applyBorder="1" applyAlignment="1">
      <alignment wrapText="1"/>
    </xf>
    <xf numFmtId="0" fontId="26" fillId="0" borderId="0" xfId="0" applyFont="1" applyBorder="1"/>
    <xf numFmtId="165" fontId="26" fillId="0" borderId="0" xfId="1" quotePrefix="1" applyNumberFormat="1" applyFont="1" applyFill="1" applyBorder="1" applyAlignment="1">
      <alignment horizontal="right" vertical="top"/>
    </xf>
    <xf numFmtId="0" fontId="22" fillId="0" borderId="0" xfId="0" applyFont="1"/>
    <xf numFmtId="0" fontId="26" fillId="0" borderId="5" xfId="0" applyFont="1" applyBorder="1" applyAlignment="1">
      <alignment horizontal="center"/>
    </xf>
    <xf numFmtId="0" fontId="26" fillId="0" borderId="5" xfId="0" applyFont="1" applyBorder="1" applyAlignment="1">
      <alignment horizontal="right"/>
    </xf>
    <xf numFmtId="2" fontId="26" fillId="0" borderId="0" xfId="0" applyNumberFormat="1" applyFont="1" applyFill="1" applyBorder="1" applyAlignment="1">
      <alignment horizontal="right"/>
    </xf>
    <xf numFmtId="0" fontId="26" fillId="0" borderId="0" xfId="0" applyFont="1" applyAlignment="1">
      <alignment horizontal="center" vertical="top"/>
    </xf>
    <xf numFmtId="0" fontId="26" fillId="0" borderId="0" xfId="0" applyFont="1" applyFill="1" applyAlignment="1">
      <alignment horizontal="center"/>
    </xf>
    <xf numFmtId="1" fontId="26" fillId="0" borderId="0" xfId="0" applyNumberFormat="1" applyFont="1" applyBorder="1" applyAlignment="1">
      <alignment wrapText="1"/>
    </xf>
    <xf numFmtId="165" fontId="26" fillId="0" borderId="0" xfId="1" quotePrefix="1" applyNumberFormat="1" applyFont="1" applyAlignment="1">
      <alignment horizontal="right" wrapText="1"/>
    </xf>
    <xf numFmtId="1" fontId="26" fillId="0" borderId="0" xfId="1" quotePrefix="1" applyNumberFormat="1" applyFont="1" applyFill="1" applyBorder="1" applyAlignment="1">
      <alignment horizontal="right" vertical="top"/>
    </xf>
    <xf numFmtId="1" fontId="4" fillId="0" borderId="0" xfId="0" applyNumberFormat="1" applyFont="1" applyBorder="1" applyAlignment="1">
      <alignment horizontal="center" wrapText="1"/>
    </xf>
    <xf numFmtId="1" fontId="29" fillId="0" borderId="0" xfId="0" applyNumberFormat="1" applyFont="1" applyBorder="1" applyAlignment="1"/>
    <xf numFmtId="0" fontId="30" fillId="0" borderId="3" xfId="0" applyFont="1" applyFill="1" applyBorder="1"/>
    <xf numFmtId="1" fontId="30" fillId="0" borderId="9" xfId="0" applyNumberFormat="1" applyFont="1" applyBorder="1" applyAlignment="1">
      <alignment wrapText="1"/>
    </xf>
    <xf numFmtId="0" fontId="4" fillId="0" borderId="0" xfId="0" applyFont="1" applyFill="1"/>
    <xf numFmtId="0" fontId="4" fillId="0" borderId="0" xfId="0" applyFont="1" applyAlignment="1">
      <alignment horizontal="left"/>
    </xf>
    <xf numFmtId="166" fontId="4" fillId="0" borderId="0" xfId="0" applyNumberFormat="1" applyFont="1" applyBorder="1" applyAlignment="1">
      <alignment horizontal="left"/>
    </xf>
    <xf numFmtId="0" fontId="4" fillId="0" borderId="0" xfId="0" applyFont="1" applyAlignment="1">
      <alignment horizontal="right" wrapText="1"/>
    </xf>
    <xf numFmtId="0" fontId="29" fillId="0" borderId="0" xfId="0" applyFont="1" applyFill="1"/>
    <xf numFmtId="0" fontId="31" fillId="0" borderId="0" xfId="0" applyFont="1" applyFill="1"/>
    <xf numFmtId="165" fontId="4" fillId="0" borderId="0" xfId="1" quotePrefix="1" applyNumberFormat="1" applyFont="1" applyAlignment="1">
      <alignment horizontal="right" wrapText="1"/>
    </xf>
    <xf numFmtId="0" fontId="4" fillId="0" borderId="0" xfId="0" applyFont="1" applyBorder="1" applyAlignment="1"/>
    <xf numFmtId="0" fontId="2" fillId="0" borderId="0" xfId="0" applyFont="1" applyBorder="1" applyAlignment="1">
      <alignment horizontal="right"/>
    </xf>
    <xf numFmtId="0" fontId="14" fillId="0" borderId="0" xfId="0" applyFont="1" applyAlignment="1">
      <alignment horizontal="right" vertical="top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2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8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8" fillId="0" borderId="1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center" wrapText="1"/>
    </xf>
    <xf numFmtId="2" fontId="2" fillId="0" borderId="0" xfId="0" applyNumberFormat="1" applyFont="1" applyFill="1" applyBorder="1" applyAlignment="1">
      <alignment horizontal="center"/>
    </xf>
    <xf numFmtId="12" fontId="8" fillId="0" borderId="0" xfId="0" applyNumberFormat="1" applyFont="1" applyAlignment="1">
      <alignment horizontal="justify" vertical="top" wrapText="1"/>
    </xf>
    <xf numFmtId="0" fontId="26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justify" vertical="top" wrapText="1"/>
    </xf>
    <xf numFmtId="0" fontId="26" fillId="0" borderId="5" xfId="0" applyFont="1" applyBorder="1" applyAlignment="1">
      <alignment horizontal="center"/>
    </xf>
    <xf numFmtId="0" fontId="26" fillId="0" borderId="5" xfId="0" applyFont="1" applyBorder="1" applyAlignment="1">
      <alignment horizontal="center" vertical="top"/>
    </xf>
    <xf numFmtId="2" fontId="26" fillId="0" borderId="5" xfId="0" applyNumberFormat="1" applyFont="1" applyBorder="1" applyAlignment="1">
      <alignment horizont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50"/>
      <c r="E3" s="62" t="s">
        <v>26</v>
      </c>
    </row>
    <row r="4" spans="2:8" ht="15">
      <c r="B4" s="51"/>
      <c r="C4" s="50"/>
      <c r="D4" s="50"/>
      <c r="E4" s="50"/>
    </row>
    <row r="5" spans="2:8" ht="15">
      <c r="B5" s="51" t="s">
        <v>27</v>
      </c>
      <c r="E5" s="51" t="s">
        <v>28</v>
      </c>
    </row>
    <row r="6" spans="2:8" ht="15">
      <c r="B6" s="51"/>
      <c r="E6" s="51"/>
    </row>
    <row r="7" spans="2:8" ht="15">
      <c r="B7" s="51" t="s">
        <v>29</v>
      </c>
      <c r="E7" s="51" t="s">
        <v>30</v>
      </c>
    </row>
    <row r="8" spans="2:8" ht="15">
      <c r="B8" s="51"/>
      <c r="E8" s="51"/>
    </row>
    <row r="9" spans="2:8" ht="15">
      <c r="B9" s="51" t="s">
        <v>31</v>
      </c>
      <c r="E9" s="51" t="s">
        <v>32</v>
      </c>
    </row>
    <row r="10" spans="2:8" ht="15">
      <c r="B10" s="51"/>
      <c r="E10" s="51"/>
    </row>
    <row r="11" spans="2:8" ht="15">
      <c r="B11" s="51" t="s">
        <v>33</v>
      </c>
      <c r="E11" s="51" t="s">
        <v>48</v>
      </c>
    </row>
    <row r="12" spans="2:8" ht="15">
      <c r="B12" s="51"/>
      <c r="D12" s="51"/>
      <c r="E12" s="51"/>
    </row>
    <row r="13" spans="2:8" ht="15.75" customHeight="1">
      <c r="B13" s="51" t="s">
        <v>34</v>
      </c>
      <c r="E13" s="182" t="s">
        <v>52</v>
      </c>
      <c r="F13" s="182"/>
      <c r="G13" s="182"/>
      <c r="H13" s="182"/>
    </row>
    <row r="14" spans="2:8" ht="15.75" customHeight="1">
      <c r="B14" s="51"/>
      <c r="D14" s="61"/>
      <c r="E14" s="182"/>
      <c r="F14" s="182"/>
      <c r="G14" s="182"/>
      <c r="H14" s="182"/>
    </row>
    <row r="15" spans="2:8" ht="15.75" customHeight="1">
      <c r="B15" s="51"/>
      <c r="D15" s="61"/>
      <c r="E15" s="182"/>
      <c r="F15" s="182"/>
      <c r="G15" s="182"/>
      <c r="H15" s="182"/>
    </row>
    <row r="16" spans="2:8" ht="15.75" customHeight="1">
      <c r="B16" s="51"/>
      <c r="D16" s="61"/>
      <c r="E16" s="182"/>
      <c r="F16" s="182"/>
      <c r="G16" s="182"/>
      <c r="H16" s="182"/>
    </row>
    <row r="17" spans="2:8" ht="15.75">
      <c r="B17" s="51"/>
      <c r="D17" s="52"/>
      <c r="E17" s="182"/>
      <c r="F17" s="182"/>
      <c r="G17" s="182"/>
      <c r="H17" s="182"/>
    </row>
    <row r="18" spans="2:8" ht="15.75">
      <c r="B18" s="51"/>
      <c r="D18" s="52"/>
      <c r="E18" s="52"/>
    </row>
    <row r="19" spans="2:8" ht="20.25">
      <c r="B19" s="51" t="s">
        <v>35</v>
      </c>
      <c r="E19" s="53" t="s">
        <v>36</v>
      </c>
    </row>
    <row r="20" spans="2:8" ht="15">
      <c r="B20" s="51"/>
      <c r="C20" s="50"/>
      <c r="D20" s="50"/>
      <c r="E20" s="50"/>
    </row>
    <row r="21" spans="2:8">
      <c r="B21" s="183" t="s">
        <v>49</v>
      </c>
      <c r="C21" s="184"/>
      <c r="D21" s="184"/>
      <c r="E21" s="184"/>
      <c r="F21" s="184"/>
      <c r="G21" s="184"/>
      <c r="H21" s="184"/>
    </row>
    <row r="22" spans="2:8">
      <c r="B22" s="184"/>
      <c r="C22" s="184"/>
      <c r="D22" s="184"/>
      <c r="E22" s="184"/>
      <c r="F22" s="184"/>
      <c r="G22" s="184"/>
      <c r="H22" s="184"/>
    </row>
    <row r="23" spans="2:8">
      <c r="B23" s="184"/>
      <c r="C23" s="184"/>
      <c r="D23" s="184"/>
      <c r="E23" s="184"/>
      <c r="F23" s="184"/>
      <c r="G23" s="184"/>
      <c r="H23" s="184"/>
    </row>
    <row r="24" spans="2:8">
      <c r="B24" s="184"/>
      <c r="C24" s="184"/>
      <c r="D24" s="184"/>
      <c r="E24" s="184"/>
      <c r="F24" s="184"/>
      <c r="G24" s="184"/>
      <c r="H24" s="184"/>
    </row>
    <row r="25" spans="2:8" ht="15">
      <c r="B25" s="51"/>
      <c r="C25" s="50"/>
      <c r="D25" s="50"/>
      <c r="E25" s="50"/>
    </row>
    <row r="26" spans="2:8" ht="12.75" customHeight="1">
      <c r="C26" s="50"/>
      <c r="D26" s="189" t="s">
        <v>53</v>
      </c>
      <c r="E26" s="189"/>
      <c r="F26" s="189"/>
    </row>
    <row r="27" spans="2:8" ht="20.25">
      <c r="B27" s="54"/>
      <c r="C27" s="50"/>
      <c r="D27" s="189"/>
      <c r="E27" s="189"/>
      <c r="F27" s="189"/>
    </row>
    <row r="28" spans="2:8">
      <c r="B28" s="183" t="s">
        <v>50</v>
      </c>
      <c r="C28" s="184"/>
      <c r="D28" s="184"/>
      <c r="E28" s="184"/>
      <c r="F28" s="184"/>
      <c r="G28" s="184"/>
      <c r="H28" s="184"/>
    </row>
    <row r="29" spans="2:8">
      <c r="B29" s="184"/>
      <c r="C29" s="184"/>
      <c r="D29" s="184"/>
      <c r="E29" s="184"/>
      <c r="F29" s="184"/>
      <c r="G29" s="184"/>
      <c r="H29" s="184"/>
    </row>
    <row r="30" spans="2:8">
      <c r="B30" s="184"/>
      <c r="C30" s="184"/>
      <c r="D30" s="184"/>
      <c r="E30" s="184"/>
      <c r="F30" s="184"/>
      <c r="G30" s="184"/>
      <c r="H30" s="184"/>
    </row>
    <row r="31" spans="2:8" ht="15">
      <c r="B31" s="51"/>
      <c r="C31" s="50"/>
      <c r="D31" s="50"/>
      <c r="E31" s="50"/>
    </row>
    <row r="32" spans="2:8" ht="12.75" customHeight="1">
      <c r="C32" s="179" t="s">
        <v>54</v>
      </c>
      <c r="D32" s="179"/>
      <c r="E32" s="179"/>
      <c r="F32" s="179"/>
    </row>
    <row r="33" spans="2:8" ht="20.25">
      <c r="B33" s="54"/>
      <c r="C33" s="179"/>
      <c r="D33" s="179"/>
      <c r="E33" s="179"/>
      <c r="F33" s="179"/>
    </row>
    <row r="34" spans="2:8">
      <c r="B34" s="183" t="s">
        <v>51</v>
      </c>
      <c r="C34" s="184"/>
      <c r="D34" s="184"/>
      <c r="E34" s="184"/>
      <c r="F34" s="184"/>
      <c r="G34" s="184"/>
      <c r="H34" s="184"/>
    </row>
    <row r="35" spans="2:8">
      <c r="B35" s="184"/>
      <c r="C35" s="184"/>
      <c r="D35" s="184"/>
      <c r="E35" s="184"/>
      <c r="F35" s="184"/>
      <c r="G35" s="184"/>
      <c r="H35" s="184"/>
    </row>
    <row r="36" spans="2:8">
      <c r="B36" s="184"/>
      <c r="C36" s="184"/>
      <c r="D36" s="184"/>
      <c r="E36" s="184"/>
      <c r="F36" s="184"/>
      <c r="G36" s="184"/>
      <c r="H36" s="184"/>
    </row>
    <row r="37" spans="2:8">
      <c r="B37" s="184"/>
      <c r="C37" s="184"/>
      <c r="D37" s="184"/>
      <c r="E37" s="184"/>
      <c r="F37" s="184"/>
      <c r="G37" s="184"/>
      <c r="H37" s="184"/>
    </row>
    <row r="38" spans="2:8">
      <c r="B38" s="184"/>
      <c r="C38" s="184"/>
      <c r="D38" s="184"/>
      <c r="E38" s="184"/>
      <c r="F38" s="184"/>
      <c r="G38" s="184"/>
      <c r="H38" s="184"/>
    </row>
    <row r="39" spans="2:8">
      <c r="B39" s="184"/>
      <c r="C39" s="184"/>
      <c r="D39" s="184"/>
      <c r="E39" s="184"/>
      <c r="F39" s="184"/>
      <c r="G39" s="184"/>
      <c r="H39" s="184"/>
    </row>
    <row r="40" spans="2:8">
      <c r="B40" s="184"/>
      <c r="C40" s="184"/>
      <c r="D40" s="184"/>
      <c r="E40" s="184"/>
      <c r="F40" s="184"/>
      <c r="G40" s="184"/>
      <c r="H40" s="184"/>
    </row>
    <row r="41" spans="2:8" ht="15">
      <c r="B41" s="51"/>
      <c r="C41" s="50"/>
      <c r="D41" s="50"/>
      <c r="E41" s="50"/>
    </row>
    <row r="42" spans="2:8" ht="15.75" thickBot="1">
      <c r="B42" s="51"/>
      <c r="C42" s="50"/>
      <c r="D42" s="50"/>
      <c r="E42" s="50"/>
    </row>
    <row r="43" spans="2:8" s="58" customFormat="1" ht="24.95" customHeight="1" thickBot="1">
      <c r="C43" s="55" t="s">
        <v>37</v>
      </c>
      <c r="D43" s="185" t="s">
        <v>38</v>
      </c>
      <c r="E43" s="186"/>
      <c r="F43" s="56" t="s">
        <v>43</v>
      </c>
      <c r="G43" s="57" t="s">
        <v>44</v>
      </c>
    </row>
    <row r="44" spans="2:8" s="58" customFormat="1" ht="24.95" customHeight="1">
      <c r="C44" s="60">
        <v>1</v>
      </c>
      <c r="D44" s="187" t="s">
        <v>39</v>
      </c>
      <c r="E44" s="188"/>
      <c r="F44" s="60" t="s">
        <v>45</v>
      </c>
      <c r="G44" s="60" t="s">
        <v>45</v>
      </c>
    </row>
    <row r="45" spans="2:8" s="58" customFormat="1" ht="24.95" customHeight="1">
      <c r="C45" s="59">
        <v>2</v>
      </c>
      <c r="D45" s="180" t="s">
        <v>40</v>
      </c>
      <c r="E45" s="181"/>
      <c r="F45" s="59" t="s">
        <v>46</v>
      </c>
      <c r="G45" s="59" t="s">
        <v>46</v>
      </c>
    </row>
    <row r="46" spans="2:8" s="58" customFormat="1" ht="24.95" customHeight="1">
      <c r="C46" s="59">
        <v>3</v>
      </c>
      <c r="D46" s="180" t="s">
        <v>41</v>
      </c>
      <c r="E46" s="181"/>
      <c r="F46" s="59" t="s">
        <v>47</v>
      </c>
      <c r="G46" s="59" t="s">
        <v>47</v>
      </c>
    </row>
    <row r="47" spans="2:8" ht="15">
      <c r="B47" s="51" t="s">
        <v>42</v>
      </c>
      <c r="C47" s="50"/>
      <c r="D47" s="50"/>
      <c r="E47" s="50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workbookViewId="0">
      <selection activeCell="D2" sqref="D2:J5"/>
    </sheetView>
  </sheetViews>
  <sheetFormatPr defaultRowHeight="15.75"/>
  <cols>
    <col min="1" max="7" width="9.140625" style="34"/>
    <col min="8" max="8" width="15.7109375" style="34" bestFit="1" customWidth="1"/>
    <col min="9" max="9" width="3" style="34" customWidth="1"/>
    <col min="10" max="10" width="4.140625" style="34" customWidth="1"/>
    <col min="11" max="11" width="3.42578125" style="34" customWidth="1"/>
    <col min="12" max="16384" width="9.140625" style="34"/>
  </cols>
  <sheetData>
    <row r="2" spans="2:12" ht="15.75" customHeight="1">
      <c r="C2" s="87" t="s">
        <v>8</v>
      </c>
      <c r="D2" s="190" t="s">
        <v>335</v>
      </c>
      <c r="E2" s="190"/>
      <c r="F2" s="190"/>
      <c r="G2" s="190"/>
      <c r="H2" s="190"/>
      <c r="I2" s="190"/>
      <c r="J2" s="190"/>
      <c r="K2" s="86"/>
      <c r="L2" s="86"/>
    </row>
    <row r="3" spans="2:12">
      <c r="D3" s="190"/>
      <c r="E3" s="190"/>
      <c r="F3" s="190"/>
      <c r="G3" s="190"/>
      <c r="H3" s="190"/>
      <c r="I3" s="190"/>
      <c r="J3" s="190"/>
      <c r="K3" s="86"/>
      <c r="L3" s="86"/>
    </row>
    <row r="4" spans="2:12">
      <c r="D4" s="190"/>
      <c r="E4" s="190"/>
      <c r="F4" s="190"/>
      <c r="G4" s="190"/>
      <c r="H4" s="190"/>
      <c r="I4" s="190"/>
      <c r="J4" s="190"/>
      <c r="K4" s="86"/>
      <c r="L4" s="86"/>
    </row>
    <row r="5" spans="2:12">
      <c r="D5" s="190"/>
      <c r="E5" s="190"/>
      <c r="F5" s="190"/>
      <c r="G5" s="190"/>
      <c r="H5" s="190"/>
      <c r="I5" s="190"/>
      <c r="J5" s="190"/>
      <c r="K5" s="85"/>
    </row>
    <row r="6" spans="2:12" ht="27">
      <c r="F6" s="84" t="s">
        <v>72</v>
      </c>
      <c r="I6" s="84"/>
    </row>
    <row r="7" spans="2:12" ht="16.5" thickBot="1"/>
    <row r="8" spans="2:12" s="67" customFormat="1" ht="16.5" thickBot="1">
      <c r="B8" s="83" t="s">
        <v>71</v>
      </c>
      <c r="C8" s="82" t="s">
        <v>70</v>
      </c>
      <c r="D8" s="81"/>
      <c r="E8" s="81"/>
      <c r="F8" s="81"/>
      <c r="G8" s="80"/>
      <c r="H8" s="193" t="s">
        <v>69</v>
      </c>
      <c r="I8" s="194"/>
      <c r="J8" s="195"/>
      <c r="K8" s="196"/>
    </row>
    <row r="10" spans="2:12">
      <c r="C10" s="35" t="s">
        <v>68</v>
      </c>
    </row>
    <row r="11" spans="2:12">
      <c r="B11" s="98" t="s">
        <v>67</v>
      </c>
      <c r="C11" s="49" t="s">
        <v>66</v>
      </c>
      <c r="D11" s="49"/>
      <c r="H11" s="96" t="e">
        <f>'(Abs)'!#REF!</f>
        <v>#REF!</v>
      </c>
      <c r="I11" s="70" t="s">
        <v>11</v>
      </c>
    </row>
    <row r="12" spans="2:12">
      <c r="B12" s="98" t="s">
        <v>65</v>
      </c>
      <c r="C12" s="49" t="s">
        <v>64</v>
      </c>
      <c r="D12" s="49"/>
      <c r="H12" s="96">
        <f>'(Abs)'!J121</f>
        <v>0</v>
      </c>
      <c r="I12" s="70" t="s">
        <v>11</v>
      </c>
    </row>
    <row r="13" spans="2:12" s="69" customFormat="1">
      <c r="H13" s="78"/>
      <c r="I13" s="77"/>
    </row>
    <row r="14" spans="2:12" s="69" customFormat="1">
      <c r="C14" s="35" t="s">
        <v>116</v>
      </c>
      <c r="H14" s="78"/>
      <c r="I14" s="77"/>
    </row>
    <row r="15" spans="2:12" s="69" customFormat="1">
      <c r="B15" s="98" t="s">
        <v>67</v>
      </c>
      <c r="C15" s="49" t="s">
        <v>66</v>
      </c>
      <c r="D15" s="99"/>
      <c r="H15" s="95">
        <f>'(Abs)'!J187</f>
        <v>0</v>
      </c>
      <c r="I15" s="97" t="s">
        <v>11</v>
      </c>
    </row>
    <row r="16" spans="2:12" s="69" customFormat="1">
      <c r="B16" s="98" t="s">
        <v>65</v>
      </c>
      <c r="C16" s="49" t="s">
        <v>75</v>
      </c>
      <c r="D16" s="99"/>
      <c r="H16" s="95">
        <f>'(Abs)'!J197</f>
        <v>0</v>
      </c>
      <c r="I16" s="97" t="s">
        <v>11</v>
      </c>
    </row>
    <row r="17" spans="2:9" s="69" customFormat="1">
      <c r="B17" s="98"/>
      <c r="C17" s="49"/>
      <c r="D17" s="99"/>
      <c r="H17" s="95"/>
      <c r="I17" s="97"/>
    </row>
    <row r="18" spans="2:9" s="69" customFormat="1">
      <c r="B18" s="75"/>
      <c r="C18" s="34"/>
      <c r="H18" s="78"/>
      <c r="I18" s="97"/>
    </row>
    <row r="19" spans="2:9">
      <c r="C19" s="35"/>
      <c r="I19" s="49"/>
    </row>
    <row r="20" spans="2:9">
      <c r="B20" s="98"/>
      <c r="C20" s="49"/>
      <c r="D20" s="49"/>
      <c r="H20" s="96"/>
      <c r="I20" s="97"/>
    </row>
    <row r="21" spans="2:9">
      <c r="B21" s="98"/>
      <c r="C21" s="49"/>
      <c r="D21" s="49"/>
      <c r="H21" s="96"/>
      <c r="I21" s="97"/>
    </row>
    <row r="22" spans="2:9">
      <c r="B22" s="98"/>
      <c r="C22" s="49"/>
      <c r="D22" s="49"/>
      <c r="H22" s="96"/>
      <c r="I22" s="70"/>
    </row>
    <row r="23" spans="2:9">
      <c r="B23" s="75"/>
      <c r="H23" s="79"/>
      <c r="I23" s="70"/>
    </row>
    <row r="24" spans="2:9">
      <c r="C24" s="35"/>
    </row>
    <row r="25" spans="2:9">
      <c r="B25" s="98"/>
      <c r="C25" s="49"/>
      <c r="D25" s="49"/>
      <c r="H25" s="96"/>
      <c r="I25" s="97"/>
    </row>
    <row r="26" spans="2:9">
      <c r="B26" s="75"/>
      <c r="H26" s="79"/>
      <c r="I26" s="70"/>
    </row>
    <row r="27" spans="2:9">
      <c r="C27" s="35"/>
    </row>
    <row r="28" spans="2:9">
      <c r="B28" s="98"/>
      <c r="C28" s="49"/>
      <c r="D28" s="49"/>
      <c r="H28" s="96"/>
      <c r="I28" s="97"/>
    </row>
    <row r="29" spans="2:9" s="69" customFormat="1">
      <c r="B29" s="98"/>
      <c r="C29" s="49"/>
      <c r="D29" s="49"/>
      <c r="E29" s="34"/>
      <c r="F29" s="34"/>
      <c r="G29" s="34"/>
      <c r="H29" s="96"/>
      <c r="I29" s="97"/>
    </row>
    <row r="30" spans="2:9" s="69" customFormat="1">
      <c r="B30" s="75"/>
      <c r="C30" s="34"/>
      <c r="D30" s="34"/>
      <c r="E30" s="34"/>
      <c r="F30" s="34"/>
      <c r="G30" s="34"/>
      <c r="H30" s="96"/>
      <c r="I30" s="97"/>
    </row>
    <row r="31" spans="2:9" s="69" customFormat="1">
      <c r="B31" s="34"/>
      <c r="C31" s="35"/>
      <c r="D31" s="34"/>
      <c r="E31" s="34"/>
      <c r="F31" s="34"/>
      <c r="G31" s="34"/>
      <c r="H31" s="34"/>
      <c r="I31" s="34"/>
    </row>
    <row r="32" spans="2:9" s="69" customFormat="1">
      <c r="B32" s="98"/>
      <c r="C32" s="49"/>
      <c r="D32" s="49"/>
      <c r="E32" s="34"/>
      <c r="F32" s="34"/>
      <c r="G32" s="34"/>
      <c r="H32" s="96"/>
      <c r="I32" s="97"/>
    </row>
    <row r="33" spans="1:11" s="69" customFormat="1" ht="16.5" thickBot="1">
      <c r="B33" s="75"/>
      <c r="C33" s="34"/>
      <c r="D33" s="34"/>
      <c r="E33" s="34"/>
      <c r="F33" s="34"/>
      <c r="G33" s="34"/>
      <c r="H33" s="96"/>
      <c r="I33" s="97"/>
    </row>
    <row r="34" spans="1:11" s="69" customFormat="1" ht="16.5" thickBot="1">
      <c r="F34" s="99"/>
      <c r="G34" s="87" t="s">
        <v>63</v>
      </c>
      <c r="H34" s="122" t="e">
        <f>SUM(H11:H20)</f>
        <v>#REF!</v>
      </c>
      <c r="I34" s="76" t="s">
        <v>11</v>
      </c>
      <c r="J34" s="71"/>
      <c r="K34" s="70"/>
    </row>
    <row r="35" spans="1:11" s="69" customFormat="1" ht="16.5" thickBot="1">
      <c r="F35" s="99"/>
      <c r="G35" s="87"/>
      <c r="H35" s="72"/>
      <c r="I35" s="70"/>
      <c r="J35" s="71"/>
      <c r="K35" s="70"/>
    </row>
    <row r="36" spans="1:11" s="69" customFormat="1" ht="16.5" thickBot="1">
      <c r="F36" s="99"/>
      <c r="G36" s="98" t="s">
        <v>62</v>
      </c>
      <c r="H36" s="74" t="e">
        <f>ROUND(SUM(H34),-3)</f>
        <v>#REF!</v>
      </c>
      <c r="I36" s="73" t="s">
        <v>11</v>
      </c>
      <c r="J36" s="71"/>
      <c r="K36" s="70"/>
    </row>
    <row r="37" spans="1:11" s="69" customFormat="1">
      <c r="F37" s="99"/>
      <c r="G37" s="98"/>
      <c r="H37" s="93"/>
      <c r="I37" s="94"/>
      <c r="J37" s="71"/>
      <c r="K37" s="70"/>
    </row>
    <row r="38" spans="1:11" s="69" customFormat="1">
      <c r="G38" s="75"/>
      <c r="H38" s="93"/>
      <c r="I38" s="94"/>
      <c r="J38" s="71"/>
      <c r="K38" s="70"/>
    </row>
    <row r="39" spans="1:11" s="69" customFormat="1">
      <c r="G39" s="75"/>
      <c r="H39" s="93"/>
      <c r="I39" s="94"/>
      <c r="J39" s="71"/>
      <c r="K39" s="70"/>
    </row>
    <row r="40" spans="1:11" s="69" customFormat="1">
      <c r="A40" s="34"/>
      <c r="B40" s="67"/>
      <c r="C40" s="65" t="s">
        <v>61</v>
      </c>
      <c r="D40" s="65"/>
      <c r="E40" s="66"/>
      <c r="F40" s="34"/>
      <c r="G40" s="192" t="s">
        <v>60</v>
      </c>
      <c r="H40" s="192"/>
      <c r="I40" s="192"/>
      <c r="J40" s="192"/>
      <c r="K40" s="192"/>
    </row>
    <row r="41" spans="1:11">
      <c r="A41" s="191" t="s">
        <v>73</v>
      </c>
      <c r="B41" s="191"/>
      <c r="C41" s="191"/>
      <c r="D41" s="191"/>
      <c r="E41" s="191"/>
      <c r="F41" s="64"/>
      <c r="G41" s="191" t="s">
        <v>74</v>
      </c>
      <c r="H41" s="191"/>
      <c r="I41" s="191"/>
      <c r="J41" s="191"/>
      <c r="K41" s="191"/>
    </row>
    <row r="42" spans="1:11">
      <c r="C42" s="64" t="s">
        <v>59</v>
      </c>
      <c r="D42" s="64"/>
      <c r="E42" s="64"/>
      <c r="G42" s="191" t="s">
        <v>59</v>
      </c>
      <c r="H42" s="191"/>
      <c r="I42" s="191"/>
      <c r="J42" s="191"/>
      <c r="K42" s="191"/>
    </row>
    <row r="44" spans="1:11">
      <c r="F44" s="68"/>
    </row>
  </sheetData>
  <mergeCells count="7">
    <mergeCell ref="D2:J5"/>
    <mergeCell ref="A41:E41"/>
    <mergeCell ref="G41:K41"/>
    <mergeCell ref="G40:K40"/>
    <mergeCell ref="G42:K42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K507"/>
  <sheetViews>
    <sheetView tabSelected="1" view="pageBreakPreview" workbookViewId="0">
      <selection activeCell="C1" sqref="C1:K2"/>
    </sheetView>
  </sheetViews>
  <sheetFormatPr defaultRowHeight="15"/>
  <cols>
    <col min="1" max="1" width="5.7109375" style="13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3" t="s">
        <v>8</v>
      </c>
      <c r="B1" s="13"/>
      <c r="C1" s="201" t="s">
        <v>335</v>
      </c>
      <c r="D1" s="201"/>
      <c r="E1" s="201"/>
      <c r="F1" s="201"/>
      <c r="G1" s="201"/>
      <c r="H1" s="201"/>
      <c r="I1" s="201"/>
      <c r="J1" s="201"/>
      <c r="K1" s="201"/>
    </row>
    <row r="2" spans="1:11" ht="18" customHeight="1">
      <c r="C2" s="201"/>
      <c r="D2" s="201"/>
      <c r="E2" s="201"/>
      <c r="F2" s="201"/>
      <c r="G2" s="201"/>
      <c r="H2" s="201"/>
      <c r="I2" s="201"/>
      <c r="J2" s="201"/>
      <c r="K2" s="201"/>
    </row>
    <row r="3" spans="1:11" ht="15" customHeight="1">
      <c r="C3" s="13"/>
      <c r="D3" s="18" t="s">
        <v>392</v>
      </c>
      <c r="E3" s="3"/>
      <c r="F3" s="3"/>
      <c r="G3" s="4"/>
      <c r="H3" s="35"/>
    </row>
    <row r="4" spans="1:11" ht="15" customHeight="1" thickBot="1">
      <c r="C4" s="13"/>
      <c r="D4" s="18"/>
      <c r="E4" s="3"/>
      <c r="F4" s="3"/>
      <c r="G4" s="4"/>
      <c r="H4" s="35"/>
    </row>
    <row r="5" spans="1:11" ht="15" customHeight="1" thickBot="1">
      <c r="A5" s="15" t="s">
        <v>7</v>
      </c>
      <c r="B5" s="16" t="s">
        <v>16</v>
      </c>
      <c r="C5" s="8"/>
      <c r="D5" s="17" t="s">
        <v>15</v>
      </c>
      <c r="E5" s="8"/>
      <c r="F5" s="8" t="s">
        <v>14</v>
      </c>
      <c r="G5" s="17"/>
      <c r="H5" s="32"/>
      <c r="I5" s="10" t="s">
        <v>12</v>
      </c>
      <c r="J5" s="8" t="s">
        <v>13</v>
      </c>
      <c r="K5" s="9"/>
    </row>
    <row r="6" spans="1:11" ht="18" customHeight="1">
      <c r="A6" s="14"/>
      <c r="B6" s="90" t="s">
        <v>403</v>
      </c>
      <c r="D6" s="14"/>
      <c r="E6" s="14"/>
      <c r="F6" s="14"/>
      <c r="G6" s="14"/>
      <c r="H6" s="12"/>
      <c r="I6" s="14"/>
      <c r="J6" s="14"/>
      <c r="K6" s="14"/>
    </row>
    <row r="7" spans="1:11" ht="14.1" customHeight="1">
      <c r="A7" s="100">
        <v>1</v>
      </c>
      <c r="B7" s="36" t="s">
        <v>145</v>
      </c>
      <c r="C7" s="111"/>
      <c r="D7" s="108"/>
      <c r="E7" s="105"/>
      <c r="F7" s="39"/>
      <c r="G7" s="40"/>
      <c r="H7" s="41"/>
      <c r="I7" s="104"/>
      <c r="J7" s="42"/>
      <c r="K7" s="43"/>
    </row>
    <row r="8" spans="1:11" ht="14.1" customHeight="1">
      <c r="A8" s="100"/>
      <c r="B8" s="36" t="s">
        <v>146</v>
      </c>
      <c r="C8" s="111"/>
      <c r="D8" s="108">
        <f>Mes!J36</f>
        <v>2173.96</v>
      </c>
      <c r="E8" s="105" t="s">
        <v>10</v>
      </c>
      <c r="F8" s="39">
        <v>786</v>
      </c>
      <c r="G8" s="40" t="s">
        <v>9</v>
      </c>
      <c r="H8" s="41">
        <v>50</v>
      </c>
      <c r="I8" s="104" t="s">
        <v>83</v>
      </c>
      <c r="J8" s="42">
        <f>IF(MID(I8,1,2)=("P."),(ROUND(D8*((F8)+(H8/100)),)),IF(MID(I8,1,2)=("%o"),(ROUND(D8*(((F8)+(H8/100))/1000),)),IF(MID(I8,1,2)=("Ea"),(ROUND(D8*((F8)+(H8/100)),)),ROUND(D8*(((F8)+(H8/100))/100),))))</f>
        <v>17098</v>
      </c>
      <c r="K8" s="43" t="s">
        <v>11</v>
      </c>
    </row>
    <row r="9" spans="1:11" ht="14.1" customHeight="1">
      <c r="A9" s="100"/>
      <c r="B9" s="36"/>
      <c r="C9" s="111"/>
      <c r="D9" s="200" t="s">
        <v>393</v>
      </c>
      <c r="E9" s="200"/>
      <c r="F9" s="200"/>
      <c r="G9" s="200"/>
      <c r="H9" s="200"/>
      <c r="I9" s="200"/>
      <c r="J9" s="200"/>
      <c r="K9" s="200"/>
    </row>
    <row r="10" spans="1:11" ht="14.1" customHeight="1">
      <c r="A10" s="100">
        <v>2</v>
      </c>
      <c r="B10" s="106" t="s">
        <v>81</v>
      </c>
      <c r="C10" s="107"/>
      <c r="D10" s="108"/>
      <c r="E10" s="105"/>
      <c r="F10" s="39"/>
      <c r="G10" s="40"/>
      <c r="H10" s="41"/>
      <c r="I10" s="104"/>
      <c r="J10" s="42"/>
      <c r="K10" s="43"/>
    </row>
    <row r="11" spans="1:11" ht="14.1" customHeight="1">
      <c r="A11" s="100"/>
      <c r="B11" s="107" t="s">
        <v>82</v>
      </c>
      <c r="C11" s="107"/>
      <c r="D11" s="108">
        <f>Mes!J60</f>
        <v>23716.649999999998</v>
      </c>
      <c r="E11" s="105" t="s">
        <v>10</v>
      </c>
      <c r="F11" s="39">
        <v>226</v>
      </c>
      <c r="G11" s="40" t="s">
        <v>9</v>
      </c>
      <c r="H11" s="41">
        <v>88</v>
      </c>
      <c r="I11" s="104" t="s">
        <v>83</v>
      </c>
      <c r="J11" s="42">
        <f>IF(MID(I11,1,2)=("P."),(ROUND(D11*((F11)+(H11/100)),)),IF(MID(I11,1,2)=("%o"),(ROUND(D11*(((F11)+(H11/100))/1000),)),IF(MID(I11,1,2)=("Ea"),(ROUND(D11*((F11)+(H11/100)),)),ROUND(D11*(((F11)+(H11/100))/100),))))</f>
        <v>53808</v>
      </c>
      <c r="K11" s="43" t="s">
        <v>11</v>
      </c>
    </row>
    <row r="12" spans="1:11" ht="14.1" customHeight="1">
      <c r="A12" s="100"/>
      <c r="B12" s="107"/>
      <c r="C12" s="107"/>
      <c r="D12" s="200" t="s">
        <v>394</v>
      </c>
      <c r="E12" s="200"/>
      <c r="F12" s="200"/>
      <c r="G12" s="200"/>
      <c r="H12" s="200"/>
      <c r="I12" s="200"/>
      <c r="J12" s="200"/>
      <c r="K12" s="200"/>
    </row>
    <row r="13" spans="1:11" ht="14.1" customHeight="1">
      <c r="A13" s="100">
        <v>3</v>
      </c>
      <c r="B13" s="36" t="s">
        <v>180</v>
      </c>
      <c r="C13" s="111"/>
      <c r="D13" s="108"/>
      <c r="E13" s="105"/>
      <c r="F13" s="39"/>
      <c r="G13" s="40"/>
      <c r="H13" s="41"/>
      <c r="I13" s="104"/>
      <c r="J13" s="42"/>
      <c r="K13" s="43"/>
    </row>
    <row r="14" spans="1:11" ht="14.1" customHeight="1">
      <c r="A14" s="100"/>
      <c r="B14" s="36" t="s">
        <v>336</v>
      </c>
      <c r="C14" s="111"/>
      <c r="D14" s="108">
        <f>Mes!J66</f>
        <v>658.6</v>
      </c>
      <c r="E14" s="105" t="s">
        <v>10</v>
      </c>
      <c r="F14" s="39">
        <v>121</v>
      </c>
      <c r="G14" s="40" t="s">
        <v>9</v>
      </c>
      <c r="H14" s="41">
        <v>0</v>
      </c>
      <c r="I14" s="104" t="s">
        <v>83</v>
      </c>
      <c r="J14" s="42">
        <f>IF(MID(I14,1,2)=("P."),(ROUND(D14*((F14)+(H14/100)),)),IF(MID(I14,1,2)=("%o"),(ROUND(D14*(((F14)+(H14/100))/1000),)),IF(MID(I14,1,2)=("Ea"),(ROUND(D14*((F14)+(H14/100)),)),ROUND(D14*(((F14)+(H14/100))/100),))))</f>
        <v>797</v>
      </c>
      <c r="K14" s="43" t="s">
        <v>11</v>
      </c>
    </row>
    <row r="15" spans="1:11" ht="14.1" customHeight="1">
      <c r="A15" s="100"/>
      <c r="B15" s="36"/>
      <c r="C15" s="111"/>
      <c r="D15" s="200" t="s">
        <v>395</v>
      </c>
      <c r="E15" s="200"/>
      <c r="F15" s="200"/>
      <c r="G15" s="200"/>
      <c r="H15" s="200"/>
      <c r="I15" s="200"/>
      <c r="J15" s="200"/>
      <c r="K15" s="200"/>
    </row>
    <row r="16" spans="1:11" ht="14.1" customHeight="1">
      <c r="A16" s="100">
        <v>4</v>
      </c>
      <c r="B16" s="1" t="s">
        <v>119</v>
      </c>
      <c r="C16" s="36"/>
      <c r="D16" s="108"/>
      <c r="E16" s="105"/>
      <c r="F16" s="39"/>
      <c r="G16" s="40"/>
      <c r="H16" s="41"/>
      <c r="I16" s="104"/>
      <c r="J16" s="42"/>
      <c r="K16" s="43"/>
    </row>
    <row r="17" spans="1:11" ht="14.1" customHeight="1">
      <c r="A17" s="100"/>
      <c r="B17" s="1" t="s">
        <v>120</v>
      </c>
      <c r="C17" s="36"/>
      <c r="D17" s="108">
        <f>Mes!J68</f>
        <v>658.6</v>
      </c>
      <c r="E17" s="105" t="s">
        <v>10</v>
      </c>
      <c r="F17" s="39">
        <v>3015</v>
      </c>
      <c r="G17" s="40" t="s">
        <v>9</v>
      </c>
      <c r="H17" s="41">
        <v>76</v>
      </c>
      <c r="I17" s="104" t="s">
        <v>83</v>
      </c>
      <c r="J17" s="42">
        <f>IF(MID(I17,1,2)=("P."),(ROUND(D17*((F17)+(H17/100)),)),IF(MID(I17,1,2)=("%o"),(ROUND(D17*(((F17)+(H17/100))/1000),)),IF(MID(I17,1,2)=("Ea"),(ROUND(D17*((F17)+(H17/100)),)),ROUND(D17*(((F17)+(H17/100))/100),))))</f>
        <v>19862</v>
      </c>
      <c r="K17" s="43" t="s">
        <v>11</v>
      </c>
    </row>
    <row r="18" spans="1:11" ht="14.1" customHeight="1">
      <c r="A18" s="100"/>
      <c r="B18" s="36"/>
      <c r="C18" s="111"/>
      <c r="D18" s="200" t="s">
        <v>396</v>
      </c>
      <c r="E18" s="200"/>
      <c r="F18" s="200"/>
      <c r="G18" s="200"/>
      <c r="H18" s="200"/>
      <c r="I18" s="200"/>
      <c r="J18" s="200"/>
      <c r="K18" s="200"/>
    </row>
    <row r="19" spans="1:11" ht="14.1" customHeight="1">
      <c r="A19" s="14">
        <v>5</v>
      </c>
      <c r="B19" s="1" t="s">
        <v>397</v>
      </c>
      <c r="D19" s="108">
        <v>20011.080000000002</v>
      </c>
      <c r="E19" s="105" t="s">
        <v>10</v>
      </c>
      <c r="F19" s="39">
        <v>1043</v>
      </c>
      <c r="G19" s="40" t="s">
        <v>9</v>
      </c>
      <c r="H19" s="41">
        <v>90</v>
      </c>
      <c r="I19" s="104" t="s">
        <v>83</v>
      </c>
      <c r="J19" s="42">
        <f>IF(MID(I19,1,2)=("P."),(ROUND(D19*((F19)+(H19/100)),)),IF(MID(I19,1,2)=("%o"),(ROUND(D19*(((F19)+(H19/100))/1000),)),IF(MID(I19,1,2)=("Ea"),(ROUND(D19*((F19)+(H19/100)),)),ROUND(D19*(((F19)+(H19/100))/100),))))</f>
        <v>208896</v>
      </c>
      <c r="K19" s="43" t="s">
        <v>11</v>
      </c>
    </row>
    <row r="20" spans="1:11" ht="14.1" customHeight="1">
      <c r="A20" s="100"/>
      <c r="B20" s="36"/>
      <c r="C20" s="111"/>
      <c r="D20" s="200" t="s">
        <v>398</v>
      </c>
      <c r="E20" s="200"/>
      <c r="F20" s="200"/>
      <c r="G20" s="200"/>
      <c r="H20" s="200"/>
      <c r="I20" s="200"/>
      <c r="J20" s="200"/>
      <c r="K20" s="200"/>
    </row>
    <row r="21" spans="1:11" ht="14.1" customHeight="1">
      <c r="A21" s="100">
        <v>6</v>
      </c>
      <c r="B21" s="36" t="s">
        <v>191</v>
      </c>
      <c r="C21" s="36"/>
      <c r="D21" s="121"/>
      <c r="E21" s="36"/>
      <c r="F21" s="36"/>
      <c r="G21" s="36"/>
      <c r="H21" s="41"/>
      <c r="I21" s="36"/>
      <c r="J21" s="36"/>
      <c r="K21" s="36"/>
    </row>
    <row r="22" spans="1:11" ht="14.1" customHeight="1">
      <c r="A22" s="100"/>
      <c r="B22" s="36" t="s">
        <v>192</v>
      </c>
      <c r="C22" s="36"/>
      <c r="D22" s="121"/>
      <c r="E22" s="36"/>
      <c r="F22" s="36"/>
      <c r="G22" s="36"/>
      <c r="H22" s="41"/>
      <c r="I22" s="36"/>
      <c r="J22" s="36"/>
      <c r="K22" s="36"/>
    </row>
    <row r="23" spans="1:11" ht="14.1" customHeight="1">
      <c r="A23" s="100"/>
      <c r="B23" s="36" t="s">
        <v>193</v>
      </c>
      <c r="C23" s="36"/>
      <c r="D23" s="121"/>
      <c r="E23" s="38"/>
      <c r="F23" s="39"/>
      <c r="G23" s="40"/>
      <c r="H23" s="41"/>
      <c r="I23" s="104"/>
      <c r="J23" s="42"/>
      <c r="K23" s="43"/>
    </row>
    <row r="24" spans="1:11" ht="14.1" customHeight="1">
      <c r="A24" s="100"/>
      <c r="B24" s="36" t="s">
        <v>194</v>
      </c>
      <c r="C24" s="36"/>
      <c r="D24" s="121"/>
      <c r="E24" s="38"/>
      <c r="F24" s="39"/>
      <c r="G24" s="40"/>
      <c r="H24" s="41"/>
      <c r="I24" s="104"/>
      <c r="J24" s="42"/>
      <c r="K24" s="43"/>
    </row>
    <row r="25" spans="1:11" ht="14.1" customHeight="1">
      <c r="A25" s="100"/>
      <c r="B25" s="36" t="s">
        <v>195</v>
      </c>
      <c r="C25" s="36"/>
      <c r="D25" s="108"/>
      <c r="E25" s="36"/>
      <c r="F25" s="36"/>
      <c r="G25" s="36"/>
      <c r="H25" s="41"/>
      <c r="I25" s="36"/>
      <c r="J25" s="36"/>
      <c r="K25" s="36"/>
    </row>
    <row r="26" spans="1:11" ht="14.1" customHeight="1">
      <c r="A26" s="100"/>
      <c r="B26" s="36" t="s">
        <v>196</v>
      </c>
      <c r="C26" s="36"/>
      <c r="D26" s="108"/>
      <c r="E26" s="36"/>
      <c r="F26" s="36"/>
      <c r="G26" s="36"/>
      <c r="H26" s="41"/>
      <c r="I26" s="36"/>
      <c r="J26" s="36"/>
      <c r="K26" s="36"/>
    </row>
    <row r="27" spans="1:11" ht="14.1" customHeight="1">
      <c r="A27" s="100"/>
      <c r="B27" s="36" t="s">
        <v>197</v>
      </c>
      <c r="C27" s="36"/>
      <c r="D27" s="108">
        <f>Mes!J102</f>
        <v>30</v>
      </c>
      <c r="E27" s="105" t="s">
        <v>10</v>
      </c>
      <c r="F27" s="39">
        <v>1647</v>
      </c>
      <c r="G27" s="40" t="s">
        <v>9</v>
      </c>
      <c r="H27" s="41">
        <v>69</v>
      </c>
      <c r="I27" s="104" t="s">
        <v>6</v>
      </c>
      <c r="J27" s="42">
        <f>IF(MID(I27,1,2)=("P."),(ROUND(D27*((F27)+(H27/100)),)),IF(MID(I27,1,2)=("%o"),(ROUND(D27*(((F27)+(H27/100))/1000),)),IF(MID(I27,1,2)=("Ea"),(ROUND(D27*((F27)+(H27/100)),)),ROUND(D27*(((F27)+(H27/100))/100),))))</f>
        <v>49431</v>
      </c>
      <c r="K27" s="43" t="s">
        <v>11</v>
      </c>
    </row>
    <row r="28" spans="1:11" ht="14.1" customHeight="1">
      <c r="A28" s="100"/>
      <c r="B28" s="36"/>
      <c r="C28" s="111"/>
      <c r="D28" s="200" t="s">
        <v>399</v>
      </c>
      <c r="E28" s="200"/>
      <c r="F28" s="200"/>
      <c r="G28" s="200"/>
      <c r="H28" s="200"/>
      <c r="I28" s="200"/>
      <c r="J28" s="200"/>
      <c r="K28" s="200"/>
    </row>
    <row r="29" spans="1:11" ht="14.1" customHeight="1">
      <c r="A29" s="100">
        <v>7</v>
      </c>
      <c r="B29" s="36" t="s">
        <v>84</v>
      </c>
      <c r="C29" s="36"/>
      <c r="D29" s="108"/>
      <c r="E29" s="105"/>
      <c r="F29" s="39"/>
      <c r="G29" s="40"/>
      <c r="H29" s="41"/>
      <c r="I29" s="104"/>
      <c r="J29" s="42"/>
      <c r="K29" s="43"/>
    </row>
    <row r="30" spans="1:11" ht="14.1" customHeight="1">
      <c r="A30" s="100"/>
      <c r="B30" s="36" t="s">
        <v>85</v>
      </c>
      <c r="C30" s="36"/>
      <c r="D30" s="108"/>
      <c r="E30" s="105"/>
      <c r="F30" s="39"/>
      <c r="G30" s="40"/>
      <c r="H30" s="41"/>
      <c r="I30" s="104"/>
      <c r="J30" s="42"/>
      <c r="K30" s="43"/>
    </row>
    <row r="31" spans="1:11" ht="14.1" customHeight="1">
      <c r="A31" s="100"/>
      <c r="B31" s="36" t="s">
        <v>86</v>
      </c>
      <c r="C31" s="36"/>
      <c r="D31" s="108">
        <f>Mes!J114</f>
        <v>3017.4</v>
      </c>
      <c r="E31" s="105" t="s">
        <v>10</v>
      </c>
      <c r="F31" s="39">
        <v>1160</v>
      </c>
      <c r="G31" s="40" t="s">
        <v>9</v>
      </c>
      <c r="H31" s="41">
        <v>6</v>
      </c>
      <c r="I31" s="104" t="s">
        <v>83</v>
      </c>
      <c r="J31" s="42">
        <f>IF(MID(I31,1,2)=("P."),(ROUND(D31*((F31)+(H31/100)),)),IF(MID(I31,1,2)=("%o"),(ROUND(D31*(((F31)+(H31/100))/1000),)),IF(MID(I31,1,2)=("Ea"),(ROUND(D31*((F31)+(H31/100)),)),ROUND(D31*(((F31)+(H31/100))/100),))))</f>
        <v>35004</v>
      </c>
      <c r="K31" s="43" t="s">
        <v>11</v>
      </c>
    </row>
    <row r="32" spans="1:11" ht="14.1" customHeight="1">
      <c r="A32" s="100"/>
      <c r="B32" s="36"/>
      <c r="C32" s="111"/>
      <c r="D32" s="200" t="s">
        <v>400</v>
      </c>
      <c r="E32" s="200"/>
      <c r="F32" s="200"/>
      <c r="G32" s="200"/>
      <c r="H32" s="200"/>
      <c r="I32" s="200"/>
      <c r="J32" s="200"/>
      <c r="K32" s="200"/>
    </row>
    <row r="33" spans="1:11" ht="14.1" customHeight="1">
      <c r="A33" s="100">
        <v>8</v>
      </c>
      <c r="B33" s="36" t="s">
        <v>121</v>
      </c>
      <c r="C33" s="36"/>
      <c r="D33" s="108"/>
      <c r="E33" s="105"/>
      <c r="F33" s="39"/>
      <c r="G33" s="40"/>
      <c r="H33" s="41"/>
      <c r="I33" s="104"/>
      <c r="J33" s="42"/>
      <c r="K33" s="43"/>
    </row>
    <row r="34" spans="1:11" ht="14.1" customHeight="1">
      <c r="A34" s="100"/>
      <c r="B34" s="36" t="s">
        <v>122</v>
      </c>
      <c r="C34" s="36"/>
      <c r="D34" s="108"/>
      <c r="E34" s="105"/>
      <c r="F34" s="39"/>
      <c r="G34" s="40"/>
      <c r="H34" s="41"/>
      <c r="I34" s="104"/>
      <c r="J34" s="42"/>
      <c r="K34" s="43"/>
    </row>
    <row r="35" spans="1:11" ht="14.1" customHeight="1">
      <c r="A35" s="100"/>
      <c r="B35" s="36" t="s">
        <v>123</v>
      </c>
      <c r="C35" s="36"/>
      <c r="D35" s="108"/>
      <c r="E35" s="105"/>
      <c r="F35" s="39"/>
      <c r="G35" s="40"/>
      <c r="H35" s="41"/>
      <c r="I35" s="104"/>
      <c r="J35" s="42"/>
      <c r="K35" s="43"/>
    </row>
    <row r="36" spans="1:11" ht="14.1" customHeight="1">
      <c r="A36" s="100"/>
      <c r="B36" s="36" t="s">
        <v>124</v>
      </c>
      <c r="C36" s="36"/>
      <c r="D36" s="108"/>
      <c r="E36" s="105"/>
      <c r="F36" s="39"/>
      <c r="G36" s="40"/>
      <c r="H36" s="41"/>
      <c r="I36" s="104"/>
      <c r="J36" s="42"/>
      <c r="K36" s="43"/>
    </row>
    <row r="37" spans="1:11" ht="14.1" customHeight="1">
      <c r="A37" s="100"/>
      <c r="B37" s="36" t="s">
        <v>125</v>
      </c>
      <c r="C37" s="36"/>
      <c r="D37" s="108"/>
      <c r="E37" s="105"/>
      <c r="F37" s="39"/>
      <c r="G37" s="40"/>
      <c r="H37" s="41"/>
      <c r="I37" s="104"/>
      <c r="J37" s="42"/>
      <c r="K37" s="43"/>
    </row>
    <row r="38" spans="1:11" ht="14.1" customHeight="1">
      <c r="A38" s="100"/>
      <c r="B38" s="36" t="s">
        <v>126</v>
      </c>
      <c r="C38" s="36"/>
      <c r="D38" s="108"/>
      <c r="E38" s="105"/>
      <c r="F38" s="39"/>
      <c r="G38" s="40"/>
      <c r="H38" s="41"/>
      <c r="I38" s="104"/>
      <c r="J38" s="42"/>
      <c r="K38" s="43"/>
    </row>
    <row r="39" spans="1:11" ht="14.1" customHeight="1">
      <c r="A39" s="100"/>
      <c r="B39" s="36" t="s">
        <v>127</v>
      </c>
      <c r="C39" s="36"/>
      <c r="D39" s="108"/>
      <c r="E39" s="105"/>
      <c r="F39" s="39"/>
      <c r="G39" s="40"/>
      <c r="H39" s="41"/>
      <c r="I39" s="104"/>
      <c r="J39" s="42"/>
      <c r="K39" s="43"/>
    </row>
    <row r="40" spans="1:11" ht="14.1" customHeight="1">
      <c r="A40" s="100"/>
      <c r="B40" s="36" t="s">
        <v>128</v>
      </c>
      <c r="C40" s="36"/>
      <c r="D40" s="108">
        <v>34.5</v>
      </c>
      <c r="E40" s="105" t="s">
        <v>25</v>
      </c>
      <c r="F40" s="39">
        <v>228</v>
      </c>
      <c r="G40" s="40" t="s">
        <v>9</v>
      </c>
      <c r="H40" s="41">
        <v>90</v>
      </c>
      <c r="I40" s="104" t="s">
        <v>115</v>
      </c>
      <c r="J40" s="42">
        <f>IF(MID(I40,1,2)=("P."),(ROUND(D40*((F40)+(H40/100)),)),IF(MID(I40,1,2)=("%o"),(ROUND(D40*(((F40)+(H40/100))/1000),)),IF(MID(I40,1,2)=("Ea"),(ROUND(D40*((F40)+(H40/100)),)),ROUND(D40*(((F40)+(H40/100))/100),))))</f>
        <v>7897</v>
      </c>
      <c r="K40" s="43" t="s">
        <v>11</v>
      </c>
    </row>
    <row r="41" spans="1:11" ht="14.1" customHeight="1">
      <c r="A41" s="100"/>
      <c r="B41" s="36"/>
      <c r="C41" s="36"/>
      <c r="D41" s="200" t="s">
        <v>401</v>
      </c>
      <c r="E41" s="200"/>
      <c r="F41" s="200"/>
      <c r="G41" s="200"/>
      <c r="H41" s="200"/>
      <c r="I41" s="200"/>
      <c r="J41" s="200"/>
      <c r="K41" s="200"/>
    </row>
    <row r="42" spans="1:11" ht="14.1" customHeight="1">
      <c r="A42" s="14">
        <v>9</v>
      </c>
      <c r="B42" s="19" t="s">
        <v>181</v>
      </c>
      <c r="C42" s="14"/>
      <c r="D42" s="14"/>
      <c r="E42" s="14"/>
      <c r="F42" s="14"/>
      <c r="G42" s="14"/>
      <c r="H42" s="12"/>
      <c r="I42" s="14"/>
      <c r="J42" s="14"/>
      <c r="K42" s="14"/>
    </row>
    <row r="43" spans="1:11" ht="14.1" customHeight="1">
      <c r="A43" s="14"/>
      <c r="B43" s="19" t="s">
        <v>182</v>
      </c>
      <c r="C43" s="14"/>
      <c r="D43" s="14"/>
      <c r="E43" s="14"/>
      <c r="F43" s="14"/>
      <c r="G43" s="14"/>
      <c r="H43" s="12"/>
      <c r="I43" s="14"/>
      <c r="J43" s="14"/>
      <c r="K43" s="14"/>
    </row>
    <row r="44" spans="1:11" ht="14.1" customHeight="1">
      <c r="A44" s="14"/>
      <c r="B44" s="19" t="s">
        <v>183</v>
      </c>
      <c r="C44" s="14"/>
      <c r="D44" s="14"/>
      <c r="E44" s="14"/>
      <c r="F44" s="14"/>
      <c r="G44" s="14"/>
      <c r="H44" s="12"/>
      <c r="I44" s="14"/>
      <c r="J44" s="14"/>
      <c r="K44" s="14"/>
    </row>
    <row r="45" spans="1:11" ht="14.1" customHeight="1">
      <c r="A45" s="14"/>
      <c r="B45" s="19" t="s">
        <v>184</v>
      </c>
      <c r="C45" s="14"/>
      <c r="D45" s="14"/>
      <c r="E45" s="14"/>
      <c r="F45" s="14"/>
      <c r="G45" s="14"/>
      <c r="H45" s="12"/>
      <c r="I45" s="14"/>
      <c r="J45" s="14"/>
      <c r="K45" s="14"/>
    </row>
    <row r="46" spans="1:11" ht="14.1" customHeight="1">
      <c r="A46" s="14"/>
      <c r="B46" s="19" t="s">
        <v>185</v>
      </c>
      <c r="C46" s="14"/>
      <c r="D46" s="14"/>
      <c r="E46" s="14"/>
      <c r="F46" s="14"/>
      <c r="G46" s="14"/>
      <c r="H46" s="12"/>
      <c r="I46" s="14"/>
      <c r="J46" s="14"/>
      <c r="K46" s="14"/>
    </row>
    <row r="47" spans="1:11" ht="14.1" customHeight="1">
      <c r="A47" s="14"/>
      <c r="B47" s="19" t="s">
        <v>186</v>
      </c>
      <c r="C47" s="14"/>
      <c r="D47" s="14"/>
      <c r="E47" s="14"/>
      <c r="F47" s="14"/>
      <c r="G47" s="14"/>
      <c r="H47" s="12"/>
      <c r="I47" s="14"/>
      <c r="J47" s="14"/>
      <c r="K47" s="14"/>
    </row>
    <row r="48" spans="1:11" ht="14.1" customHeight="1">
      <c r="A48" s="14"/>
      <c r="B48" s="19" t="s">
        <v>187</v>
      </c>
      <c r="C48" s="14"/>
      <c r="D48" s="14"/>
      <c r="E48" s="14"/>
      <c r="F48" s="14"/>
      <c r="G48" s="14"/>
      <c r="H48" s="12"/>
      <c r="I48" s="14"/>
      <c r="J48" s="14"/>
      <c r="K48" s="14"/>
    </row>
    <row r="49" spans="1:11" ht="14.1" customHeight="1">
      <c r="A49" s="14"/>
      <c r="B49" s="19" t="s">
        <v>188</v>
      </c>
      <c r="C49" s="14"/>
      <c r="H49" s="1"/>
    </row>
    <row r="50" spans="1:11" ht="14.1" customHeight="1">
      <c r="A50" s="14"/>
      <c r="B50" s="19" t="s">
        <v>189</v>
      </c>
      <c r="C50" s="14"/>
      <c r="D50" s="25">
        <f>Mes!J123</f>
        <v>23.62</v>
      </c>
      <c r="E50" s="26" t="s">
        <v>10</v>
      </c>
      <c r="F50" s="27">
        <v>706</v>
      </c>
      <c r="G50" s="28" t="s">
        <v>9</v>
      </c>
      <c r="H50" s="33">
        <v>23</v>
      </c>
      <c r="I50" s="29" t="s">
        <v>6</v>
      </c>
      <c r="J50" s="24">
        <f>IF(MID(I50,1,2)=("P."),(ROUND(D50*((F50)+(H50/100)),)),IF(MID(I50,1,2)=("%o"),(ROUND(D50*(((F50)+(H50/100))/1000),)),IF(MID(I50,1,2)=("Ea"),(ROUND(D50*((F50)+(H50/100)),)),ROUND(D50*(((F50)+(H50/100))/100),))))</f>
        <v>16681</v>
      </c>
      <c r="K50" s="7" t="s">
        <v>11</v>
      </c>
    </row>
    <row r="51" spans="1:11" ht="14.1" customHeight="1">
      <c r="D51" s="198" t="s">
        <v>402</v>
      </c>
      <c r="E51" s="198"/>
      <c r="F51" s="198"/>
      <c r="G51" s="198"/>
      <c r="H51" s="198"/>
      <c r="I51" s="198"/>
      <c r="J51" s="198"/>
      <c r="K51" s="198"/>
    </row>
    <row r="52" spans="1:11" ht="14.1" customHeight="1">
      <c r="A52" s="100">
        <v>10</v>
      </c>
      <c r="B52" s="36" t="s">
        <v>190</v>
      </c>
      <c r="C52" s="36"/>
      <c r="D52" s="108"/>
      <c r="E52" s="38"/>
      <c r="F52" s="39"/>
      <c r="G52" s="40"/>
      <c r="H52" s="41"/>
      <c r="I52" s="104"/>
      <c r="J52" s="42"/>
      <c r="K52" s="47"/>
    </row>
    <row r="53" spans="1:11" ht="14.1" customHeight="1">
      <c r="A53" s="100"/>
      <c r="B53" s="36" t="s">
        <v>85</v>
      </c>
      <c r="C53" s="36"/>
      <c r="D53" s="108"/>
      <c r="E53" s="38"/>
      <c r="F53" s="39"/>
      <c r="G53" s="40"/>
      <c r="H53" s="41"/>
      <c r="I53" s="104"/>
      <c r="J53" s="42"/>
      <c r="K53" s="47"/>
    </row>
    <row r="54" spans="1:11" ht="14.1" customHeight="1">
      <c r="A54" s="100"/>
      <c r="B54" s="36" t="s">
        <v>86</v>
      </c>
      <c r="C54" s="36"/>
      <c r="D54" s="25">
        <f>Mes!J127</f>
        <v>47.25</v>
      </c>
      <c r="E54" s="26" t="s">
        <v>10</v>
      </c>
      <c r="F54" s="27">
        <v>2116</v>
      </c>
      <c r="G54" s="28" t="s">
        <v>9</v>
      </c>
      <c r="H54" s="33">
        <v>41</v>
      </c>
      <c r="I54" s="29" t="s">
        <v>83</v>
      </c>
      <c r="J54" s="24">
        <f>IF(MID(I54,1,2)=("P."),(ROUND(D54*((F54)+(H54/100)),)),IF(MID(I54,1,2)=("%o"),(ROUND(D54*(((F54)+(H54/100))/1000),)),IF(MID(I54,1,2)=("Ea"),(ROUND(D54*((F54)+(H54/100)),)),ROUND(D54*(((F54)+(H54/100))/100),))))</f>
        <v>1000</v>
      </c>
      <c r="K54" s="7" t="s">
        <v>11</v>
      </c>
    </row>
    <row r="55" spans="1:11" ht="14.1" customHeight="1">
      <c r="A55" s="100"/>
      <c r="B55" s="36"/>
      <c r="C55" s="36"/>
      <c r="D55" s="199" t="s">
        <v>404</v>
      </c>
      <c r="E55" s="199"/>
      <c r="F55" s="199"/>
      <c r="G55" s="199"/>
      <c r="H55" s="199"/>
      <c r="I55" s="199"/>
      <c r="J55" s="199"/>
      <c r="K55" s="199"/>
    </row>
    <row r="56" spans="1:11" ht="14.1" customHeight="1">
      <c r="A56" s="100">
        <v>11</v>
      </c>
      <c r="B56" s="36" t="s">
        <v>337</v>
      </c>
      <c r="C56" s="36"/>
      <c r="D56" s="118"/>
      <c r="E56" s="105"/>
      <c r="F56" s="39"/>
      <c r="G56" s="40"/>
      <c r="H56" s="41"/>
      <c r="I56" s="104"/>
      <c r="J56" s="42"/>
      <c r="K56" s="43"/>
    </row>
    <row r="57" spans="1:11" ht="14.1" customHeight="1">
      <c r="A57" s="100"/>
      <c r="B57" s="36" t="s">
        <v>338</v>
      </c>
      <c r="C57" s="36"/>
      <c r="D57" s="108"/>
      <c r="E57" s="105"/>
      <c r="F57" s="39"/>
      <c r="G57" s="40"/>
      <c r="H57" s="41"/>
      <c r="I57" s="104"/>
      <c r="J57" s="42"/>
      <c r="K57" s="43"/>
    </row>
    <row r="58" spans="1:11" ht="14.1" customHeight="1">
      <c r="A58" s="100"/>
      <c r="B58" s="36" t="s">
        <v>339</v>
      </c>
      <c r="C58" s="36"/>
      <c r="D58" s="108"/>
      <c r="E58" s="105"/>
      <c r="F58" s="39"/>
      <c r="G58" s="40"/>
      <c r="H58" s="41"/>
      <c r="I58" s="104"/>
      <c r="J58" s="42"/>
      <c r="K58" s="43"/>
    </row>
    <row r="59" spans="1:11" ht="14.1" customHeight="1">
      <c r="A59" s="100"/>
      <c r="B59" s="36" t="s">
        <v>340</v>
      </c>
      <c r="C59" s="36"/>
      <c r="D59" s="36"/>
      <c r="E59" s="36"/>
      <c r="F59" s="36"/>
      <c r="G59" s="36"/>
      <c r="H59" s="36"/>
      <c r="I59" s="36"/>
      <c r="J59" s="36"/>
      <c r="K59" s="36"/>
    </row>
    <row r="60" spans="1:11" ht="14.1" customHeight="1">
      <c r="A60" s="100"/>
      <c r="B60" s="36" t="s">
        <v>341</v>
      </c>
      <c r="C60" s="36"/>
      <c r="D60" s="108">
        <v>655.25</v>
      </c>
      <c r="E60" s="105" t="s">
        <v>10</v>
      </c>
      <c r="F60" s="39">
        <v>674</v>
      </c>
      <c r="G60" s="40" t="s">
        <v>9</v>
      </c>
      <c r="H60" s="41">
        <v>60</v>
      </c>
      <c r="I60" s="104" t="s">
        <v>83</v>
      </c>
      <c r="J60" s="42">
        <f>IF(MID(I60,1,2)=("P."),(ROUND(D60*((F60)+(H60/100)),)),IF(MID(I60,1,2)=("%o"),(ROUND(D60*(((F60)+(H60/100))/1000),)),IF(MID(I60,1,2)=("Ea"),(ROUND(D60*((F60)+(H60/100)),)),ROUND(D60*(((F60)+(H60/100))/100),))))</f>
        <v>4420</v>
      </c>
      <c r="K60" s="43" t="s">
        <v>11</v>
      </c>
    </row>
    <row r="61" spans="1:11" ht="14.1" customHeight="1">
      <c r="D61" s="198" t="s">
        <v>405</v>
      </c>
      <c r="E61" s="198"/>
      <c r="F61" s="198"/>
      <c r="G61" s="198"/>
      <c r="H61" s="198"/>
      <c r="I61" s="198"/>
      <c r="J61" s="198"/>
      <c r="K61" s="198"/>
    </row>
    <row r="62" spans="1:11" ht="14.1" customHeight="1">
      <c r="A62" s="100">
        <v>12</v>
      </c>
      <c r="B62" s="36" t="s">
        <v>135</v>
      </c>
      <c r="C62" s="36"/>
      <c r="D62" s="102"/>
      <c r="E62" s="103"/>
      <c r="F62" s="39"/>
      <c r="G62" s="104"/>
      <c r="H62" s="103"/>
      <c r="I62" s="104"/>
      <c r="J62" s="39"/>
      <c r="K62" s="103"/>
    </row>
    <row r="63" spans="1:11" ht="14.1" customHeight="1">
      <c r="A63" s="100"/>
      <c r="B63" s="36" t="s">
        <v>136</v>
      </c>
      <c r="C63" s="36"/>
      <c r="D63" s="108">
        <f>Mes!J138</f>
        <v>12</v>
      </c>
      <c r="E63" s="105" t="s">
        <v>17</v>
      </c>
      <c r="F63" s="39">
        <v>1786</v>
      </c>
      <c r="G63" s="40" t="s">
        <v>9</v>
      </c>
      <c r="H63" s="41">
        <v>13</v>
      </c>
      <c r="I63" s="104" t="s">
        <v>4</v>
      </c>
      <c r="J63" s="42">
        <f>IF(MID(I63,1,2)=("P."),(ROUND(D63*((F63)+(H63/100)),)),IF(MID(I63,1,2)=("%o"),(ROUND(D63*(((F63)+(H63/100))/1000),)),IF(MID(I63,1,2)=("Ea"),(ROUND(D63*((F63)+(H63/100)),)),ROUND(D63*(((F63)+(H63/100))/100),))))</f>
        <v>21434</v>
      </c>
      <c r="K63" s="43" t="s">
        <v>11</v>
      </c>
    </row>
    <row r="64" spans="1:11" ht="14.1" customHeight="1">
      <c r="A64" s="100"/>
      <c r="B64" s="36"/>
      <c r="C64" s="36"/>
      <c r="D64" s="200" t="s">
        <v>406</v>
      </c>
      <c r="E64" s="200"/>
      <c r="F64" s="200"/>
      <c r="G64" s="200"/>
      <c r="H64" s="200"/>
      <c r="I64" s="200"/>
      <c r="J64" s="200"/>
      <c r="K64" s="200"/>
    </row>
    <row r="65" spans="1:11" ht="14.1" customHeight="1">
      <c r="A65" s="14"/>
      <c r="B65" s="36"/>
      <c r="C65" s="36"/>
      <c r="D65" s="108"/>
      <c r="E65" s="11"/>
      <c r="F65" s="11"/>
      <c r="G65" s="11"/>
      <c r="H65" s="33"/>
      <c r="I65" s="6" t="s">
        <v>57</v>
      </c>
      <c r="J65" s="30">
        <f>SUM(J8:J63)</f>
        <v>436328</v>
      </c>
      <c r="K65" s="23" t="s">
        <v>11</v>
      </c>
    </row>
    <row r="66" spans="1:11" ht="14.1" customHeight="1" thickBot="1">
      <c r="A66" s="14"/>
      <c r="B66" s="19"/>
      <c r="C66" s="11"/>
      <c r="D66" s="11" t="s">
        <v>407</v>
      </c>
      <c r="E66" s="38"/>
      <c r="F66" s="39"/>
      <c r="G66" s="40"/>
      <c r="H66" s="41"/>
      <c r="I66" s="39"/>
      <c r="J66" s="42"/>
      <c r="K66" s="43"/>
    </row>
    <row r="67" spans="1:11" ht="14.1" customHeight="1" thickBot="1">
      <c r="A67" s="14"/>
      <c r="B67" s="19"/>
      <c r="C67" s="11"/>
      <c r="D67" s="11"/>
      <c r="E67" s="38"/>
      <c r="F67" s="39"/>
      <c r="G67" s="40"/>
      <c r="H67" s="41"/>
      <c r="I67" s="44" t="s">
        <v>24</v>
      </c>
      <c r="J67" s="89"/>
      <c r="K67" s="45"/>
    </row>
    <row r="68" spans="1:11" ht="14.1" customHeight="1"/>
    <row r="69" spans="1:11" ht="14.1" customHeight="1">
      <c r="A69" s="14"/>
      <c r="B69" s="90" t="s">
        <v>79</v>
      </c>
      <c r="C69" s="14"/>
      <c r="D69" s="14"/>
      <c r="E69" s="14"/>
      <c r="F69" s="14"/>
      <c r="G69" s="14"/>
      <c r="H69" s="12"/>
      <c r="I69" s="14"/>
      <c r="J69" s="14"/>
      <c r="K69" s="14"/>
    </row>
    <row r="70" spans="1:11" ht="14.1" customHeight="1">
      <c r="A70" s="14"/>
      <c r="B70" s="90" t="s">
        <v>56</v>
      </c>
      <c r="C70" s="14"/>
      <c r="D70" s="14"/>
      <c r="E70" s="2"/>
      <c r="F70" s="27"/>
      <c r="G70" s="28"/>
      <c r="H70" s="33"/>
      <c r="I70" s="29"/>
      <c r="J70" s="24"/>
      <c r="K70" s="7"/>
    </row>
    <row r="71" spans="1:11" ht="14.1" customHeight="1">
      <c r="A71" s="100">
        <v>1</v>
      </c>
      <c r="B71" s="36" t="s">
        <v>342</v>
      </c>
      <c r="C71" s="111"/>
      <c r="D71" s="25"/>
      <c r="E71" s="26"/>
      <c r="F71" s="27"/>
      <c r="G71" s="28"/>
      <c r="H71" s="33"/>
      <c r="I71" s="29"/>
      <c r="J71" s="24"/>
      <c r="K71" s="7"/>
    </row>
    <row r="72" spans="1:11" ht="14.1" customHeight="1">
      <c r="A72" s="100"/>
      <c r="B72" s="20" t="s">
        <v>343</v>
      </c>
      <c r="C72" s="20"/>
      <c r="D72" s="108"/>
      <c r="E72" s="38"/>
      <c r="F72" s="39"/>
      <c r="G72" s="40"/>
      <c r="H72" s="41"/>
      <c r="I72" s="104"/>
      <c r="J72" s="42"/>
      <c r="K72" s="47"/>
    </row>
    <row r="73" spans="1:11" ht="14.1" customHeight="1">
      <c r="B73" s="1" t="s">
        <v>344</v>
      </c>
    </row>
    <row r="74" spans="1:11" ht="14.1" customHeight="1">
      <c r="B74" s="1" t="s">
        <v>345</v>
      </c>
    </row>
    <row r="75" spans="1:11" ht="14.1" customHeight="1">
      <c r="A75" s="100"/>
      <c r="B75" s="20" t="s">
        <v>346</v>
      </c>
      <c r="C75" s="20"/>
      <c r="D75" s="108"/>
      <c r="E75" s="38"/>
      <c r="F75" s="39"/>
      <c r="G75" s="40"/>
      <c r="H75" s="41"/>
      <c r="I75" s="104"/>
      <c r="J75" s="42"/>
      <c r="K75" s="47"/>
    </row>
    <row r="76" spans="1:11" ht="14.1" customHeight="1">
      <c r="A76" s="100"/>
      <c r="B76" s="36" t="s">
        <v>347</v>
      </c>
      <c r="C76" s="36"/>
      <c r="D76" s="25">
        <v>17536</v>
      </c>
      <c r="E76" s="2" t="s">
        <v>10</v>
      </c>
      <c r="F76" s="27"/>
      <c r="G76" s="28"/>
      <c r="H76" s="33"/>
      <c r="I76" s="29" t="s">
        <v>6</v>
      </c>
      <c r="J76" s="24"/>
      <c r="K76" s="7"/>
    </row>
    <row r="77" spans="1:11" ht="14.1" customHeight="1">
      <c r="A77" s="100"/>
      <c r="B77" s="36"/>
      <c r="C77" s="36"/>
      <c r="D77" s="108"/>
      <c r="E77" s="105"/>
      <c r="F77" s="39"/>
      <c r="G77" s="40"/>
      <c r="H77" s="41"/>
      <c r="I77" s="104"/>
      <c r="J77" s="42"/>
      <c r="K77" s="43"/>
    </row>
    <row r="78" spans="1:11" ht="14.1" customHeight="1">
      <c r="A78" s="100">
        <v>2</v>
      </c>
      <c r="B78" s="1" t="s">
        <v>152</v>
      </c>
      <c r="C78" s="36"/>
      <c r="D78" s="37"/>
      <c r="E78" s="103"/>
      <c r="F78" s="39"/>
      <c r="G78" s="110"/>
      <c r="H78" s="41"/>
      <c r="I78" s="104"/>
      <c r="J78" s="42"/>
      <c r="K78" s="47"/>
    </row>
    <row r="79" spans="1:11" ht="14.1" customHeight="1">
      <c r="A79" s="36"/>
      <c r="B79" s="36" t="s">
        <v>153</v>
      </c>
      <c r="C79" s="36"/>
      <c r="D79" s="37"/>
      <c r="E79" s="103"/>
      <c r="F79" s="39"/>
      <c r="G79" s="110"/>
      <c r="H79" s="41"/>
      <c r="I79" s="104"/>
      <c r="J79" s="42"/>
      <c r="K79" s="47"/>
    </row>
    <row r="80" spans="1:11" ht="14.1" customHeight="1">
      <c r="A80" s="36"/>
      <c r="B80" s="36" t="s">
        <v>154</v>
      </c>
      <c r="C80" s="36"/>
      <c r="D80" s="37"/>
      <c r="E80" s="103"/>
      <c r="F80" s="39"/>
      <c r="G80" s="110"/>
      <c r="H80" s="41"/>
      <c r="I80" s="104"/>
      <c r="J80" s="42"/>
      <c r="K80" s="47"/>
    </row>
    <row r="81" spans="1:11" ht="14.1" customHeight="1">
      <c r="A81" s="36"/>
      <c r="B81" s="36" t="s">
        <v>155</v>
      </c>
      <c r="C81" s="36"/>
      <c r="D81" s="37"/>
      <c r="E81" s="103"/>
      <c r="F81" s="39"/>
      <c r="G81" s="110"/>
      <c r="H81" s="41"/>
      <c r="I81" s="104"/>
      <c r="J81" s="42"/>
      <c r="K81" s="47"/>
    </row>
    <row r="82" spans="1:11" ht="14.1" customHeight="1">
      <c r="A82" s="36"/>
      <c r="B82" s="36" t="s">
        <v>156</v>
      </c>
      <c r="C82" s="36"/>
      <c r="D82" s="37"/>
      <c r="E82" s="103"/>
      <c r="F82" s="39"/>
      <c r="G82" s="110"/>
      <c r="H82" s="41"/>
      <c r="I82" s="104"/>
      <c r="J82" s="42"/>
      <c r="K82" s="47"/>
    </row>
    <row r="83" spans="1:11" ht="14.1" customHeight="1">
      <c r="A83" s="36"/>
      <c r="B83" s="36" t="s">
        <v>157</v>
      </c>
      <c r="C83" s="36"/>
      <c r="D83" s="37"/>
      <c r="E83" s="103"/>
      <c r="F83" s="39"/>
      <c r="G83" s="110"/>
      <c r="H83" s="41"/>
      <c r="I83" s="104"/>
      <c r="J83" s="42"/>
      <c r="K83" s="47"/>
    </row>
    <row r="84" spans="1:11" ht="14.1" customHeight="1">
      <c r="A84" s="36"/>
      <c r="B84" s="36" t="s">
        <v>158</v>
      </c>
      <c r="C84" s="36"/>
      <c r="D84" s="112"/>
      <c r="E84" s="103"/>
      <c r="F84" s="39"/>
      <c r="G84" s="110"/>
      <c r="H84" s="41"/>
      <c r="I84" s="104"/>
      <c r="J84" s="42"/>
      <c r="K84" s="43"/>
    </row>
    <row r="85" spans="1:11" ht="14.1" customHeight="1">
      <c r="A85" s="100"/>
      <c r="B85" s="36" t="s">
        <v>159</v>
      </c>
      <c r="C85" s="36"/>
      <c r="D85" s="37"/>
      <c r="E85" s="103"/>
      <c r="F85" s="39"/>
      <c r="G85" s="110"/>
      <c r="H85" s="41"/>
      <c r="I85" s="104"/>
      <c r="J85" s="42"/>
      <c r="K85" s="7"/>
    </row>
    <row r="86" spans="1:11" ht="14.1" customHeight="1">
      <c r="A86" s="100"/>
      <c r="B86" s="36" t="s">
        <v>160</v>
      </c>
      <c r="C86" s="36"/>
      <c r="D86" s="37"/>
      <c r="E86" s="103"/>
      <c r="F86" s="39"/>
      <c r="G86" s="110"/>
      <c r="H86" s="41"/>
      <c r="I86" s="104"/>
      <c r="J86" s="42"/>
      <c r="K86" s="7"/>
    </row>
    <row r="87" spans="1:11" ht="14.1" customHeight="1">
      <c r="A87" s="100"/>
      <c r="B87" s="36" t="s">
        <v>161</v>
      </c>
      <c r="C87" s="36"/>
      <c r="D87" s="37"/>
      <c r="E87" s="103"/>
      <c r="F87" s="39"/>
      <c r="G87" s="110"/>
      <c r="H87" s="41"/>
      <c r="I87" s="104"/>
      <c r="J87" s="42"/>
      <c r="K87" s="7"/>
    </row>
    <row r="88" spans="1:11" ht="14.1" customHeight="1">
      <c r="A88" s="100"/>
      <c r="B88" s="36" t="s">
        <v>162</v>
      </c>
      <c r="C88" s="36"/>
      <c r="D88" s="25">
        <f>Mes!J153</f>
        <v>112</v>
      </c>
      <c r="E88" s="2" t="s">
        <v>10</v>
      </c>
      <c r="F88" s="27"/>
      <c r="G88" s="28"/>
      <c r="H88" s="33"/>
      <c r="I88" s="29" t="s">
        <v>6</v>
      </c>
      <c r="J88" s="24"/>
      <c r="K88" s="7"/>
    </row>
    <row r="89" spans="1:11" ht="14.1" customHeight="1">
      <c r="A89" s="100"/>
      <c r="B89" s="19"/>
      <c r="C89" s="14"/>
      <c r="D89" s="108"/>
      <c r="E89" s="105"/>
      <c r="F89" s="39"/>
      <c r="G89" s="40"/>
      <c r="H89" s="41"/>
      <c r="I89" s="104"/>
      <c r="J89" s="42"/>
      <c r="K89" s="43"/>
    </row>
    <row r="90" spans="1:11" ht="14.1" customHeight="1">
      <c r="A90" s="100">
        <v>3</v>
      </c>
      <c r="B90" s="1" t="s">
        <v>147</v>
      </c>
      <c r="C90" s="36"/>
      <c r="D90" s="112"/>
      <c r="E90" s="103"/>
      <c r="F90" s="39"/>
      <c r="G90" s="110"/>
      <c r="H90" s="41"/>
      <c r="I90" s="104"/>
      <c r="J90" s="42"/>
      <c r="K90" s="7"/>
    </row>
    <row r="91" spans="1:11" ht="14.1" customHeight="1">
      <c r="A91" s="100"/>
      <c r="B91" s="1" t="s">
        <v>148</v>
      </c>
      <c r="C91" s="36"/>
      <c r="D91" s="112"/>
      <c r="E91" s="103"/>
      <c r="F91" s="39"/>
      <c r="G91" s="110"/>
      <c r="H91" s="41"/>
      <c r="I91" s="104"/>
      <c r="J91" s="42"/>
      <c r="K91" s="7"/>
    </row>
    <row r="92" spans="1:11" ht="14.1" customHeight="1">
      <c r="A92" s="100"/>
      <c r="B92" s="1" t="s">
        <v>149</v>
      </c>
      <c r="C92" s="36"/>
      <c r="D92" s="112"/>
      <c r="E92" s="103"/>
      <c r="F92" s="39"/>
      <c r="G92" s="110"/>
      <c r="H92" s="41"/>
      <c r="I92" s="104"/>
      <c r="J92" s="42"/>
      <c r="K92" s="7"/>
    </row>
    <row r="93" spans="1:11" ht="14.1" customHeight="1">
      <c r="A93" s="100"/>
      <c r="B93" s="1" t="s">
        <v>150</v>
      </c>
      <c r="C93" s="36"/>
      <c r="D93" s="112"/>
      <c r="E93" s="103"/>
      <c r="F93" s="39"/>
      <c r="G93" s="110"/>
      <c r="H93" s="41"/>
      <c r="I93" s="104"/>
      <c r="J93" s="42"/>
      <c r="K93" s="7"/>
    </row>
    <row r="94" spans="1:11" ht="14.1" customHeight="1">
      <c r="A94" s="100"/>
      <c r="B94" s="1" t="s">
        <v>151</v>
      </c>
      <c r="C94" s="36"/>
      <c r="D94" s="25">
        <f>Mes!J156</f>
        <v>73.5</v>
      </c>
      <c r="E94" s="26" t="s">
        <v>10</v>
      </c>
      <c r="F94" s="27"/>
      <c r="G94" s="28"/>
      <c r="H94" s="33"/>
      <c r="I94" s="29" t="s">
        <v>6</v>
      </c>
      <c r="J94" s="24"/>
      <c r="K94" s="7"/>
    </row>
    <row r="95" spans="1:11" ht="14.1" customHeight="1">
      <c r="A95" s="100"/>
      <c r="B95" s="19"/>
      <c r="C95" s="14"/>
      <c r="D95" s="108"/>
      <c r="E95" s="105"/>
      <c r="F95" s="39"/>
      <c r="G95" s="40"/>
      <c r="H95" s="41"/>
      <c r="I95" s="104"/>
      <c r="J95" s="42"/>
      <c r="K95" s="43"/>
    </row>
    <row r="96" spans="1:11" ht="14.1" customHeight="1">
      <c r="A96" s="100">
        <v>4</v>
      </c>
      <c r="B96" s="21" t="s">
        <v>348</v>
      </c>
      <c r="C96" s="107"/>
      <c r="D96" s="108"/>
      <c r="E96" s="38"/>
      <c r="F96" s="39"/>
      <c r="G96" s="40"/>
      <c r="H96" s="41"/>
      <c r="I96" s="104"/>
      <c r="J96" s="42"/>
      <c r="K96" s="47"/>
    </row>
    <row r="97" spans="1:11" ht="14.1" customHeight="1">
      <c r="A97" s="100"/>
      <c r="B97" s="21" t="s">
        <v>349</v>
      </c>
      <c r="C97" s="107"/>
      <c r="D97" s="108"/>
      <c r="E97" s="38"/>
      <c r="F97" s="39"/>
      <c r="G97" s="40"/>
      <c r="H97" s="41"/>
      <c r="I97" s="104"/>
      <c r="J97" s="42"/>
      <c r="K97" s="47"/>
    </row>
    <row r="98" spans="1:11" ht="14.1" customHeight="1">
      <c r="A98" s="100"/>
      <c r="B98" s="21" t="s">
        <v>350</v>
      </c>
      <c r="C98" s="107"/>
      <c r="D98" s="108"/>
      <c r="E98" s="38"/>
      <c r="F98" s="39"/>
      <c r="G98" s="40"/>
      <c r="H98" s="41"/>
      <c r="I98" s="104"/>
      <c r="J98" s="42"/>
      <c r="K98" s="47"/>
    </row>
    <row r="99" spans="1:11" ht="14.1" customHeight="1">
      <c r="A99" s="100"/>
      <c r="B99" s="124" t="s">
        <v>351</v>
      </c>
      <c r="C99" s="107"/>
    </row>
    <row r="100" spans="1:11" ht="14.1" customHeight="1">
      <c r="A100" s="100"/>
      <c r="B100" s="19" t="s">
        <v>352</v>
      </c>
      <c r="C100" s="107"/>
      <c r="D100" s="108">
        <f>Mes!J177</f>
        <v>10700.48</v>
      </c>
      <c r="E100" s="38" t="s">
        <v>10</v>
      </c>
      <c r="F100" s="39"/>
      <c r="G100" s="40"/>
      <c r="H100" s="41"/>
      <c r="I100" s="104" t="s">
        <v>6</v>
      </c>
      <c r="J100" s="42"/>
      <c r="K100" s="47"/>
    </row>
    <row r="101" spans="1:11" ht="14.1" customHeight="1">
      <c r="A101" s="100"/>
      <c r="B101" s="19"/>
      <c r="D101" s="108"/>
      <c r="E101" s="105"/>
      <c r="F101" s="39"/>
      <c r="G101" s="40"/>
      <c r="H101" s="41"/>
      <c r="I101" s="104"/>
      <c r="J101" s="42"/>
      <c r="K101" s="43"/>
    </row>
    <row r="102" spans="1:11" ht="14.25" customHeight="1">
      <c r="A102" s="14">
        <v>5</v>
      </c>
      <c r="B102" s="1" t="s">
        <v>198</v>
      </c>
      <c r="C102" s="119"/>
      <c r="D102" s="25"/>
      <c r="E102" s="2"/>
      <c r="F102" s="27"/>
      <c r="G102" s="28"/>
      <c r="H102" s="33"/>
      <c r="I102" s="29"/>
      <c r="J102" s="24"/>
    </row>
    <row r="103" spans="1:11" ht="14.25" customHeight="1">
      <c r="A103" s="14"/>
      <c r="B103" s="120" t="s">
        <v>199</v>
      </c>
      <c r="C103" s="119"/>
      <c r="D103" s="25"/>
      <c r="E103" s="2"/>
      <c r="F103" s="27"/>
      <c r="G103" s="28"/>
      <c r="H103" s="33"/>
      <c r="I103" s="29"/>
      <c r="J103" s="24"/>
    </row>
    <row r="104" spans="1:11" ht="14.25" customHeight="1">
      <c r="A104" s="14"/>
      <c r="B104" s="120" t="s">
        <v>200</v>
      </c>
      <c r="C104" s="119"/>
      <c r="D104" s="25"/>
      <c r="E104" s="2"/>
      <c r="F104" s="27"/>
      <c r="G104" s="28"/>
      <c r="H104" s="33"/>
      <c r="I104" s="29"/>
      <c r="J104" s="24"/>
    </row>
    <row r="105" spans="1:11" ht="14.25" customHeight="1">
      <c r="A105" s="14"/>
      <c r="B105" s="120" t="s">
        <v>201</v>
      </c>
      <c r="C105" s="119"/>
      <c r="D105" s="25"/>
      <c r="E105" s="2"/>
      <c r="F105" s="27"/>
      <c r="G105" s="28"/>
      <c r="H105" s="33"/>
      <c r="I105" s="29"/>
      <c r="J105" s="24"/>
    </row>
    <row r="106" spans="1:11" ht="14.25" customHeight="1">
      <c r="A106" s="14"/>
      <c r="B106" s="120" t="s">
        <v>202</v>
      </c>
      <c r="C106" s="119"/>
      <c r="D106" s="25"/>
      <c r="E106" s="2"/>
      <c r="F106" s="27"/>
      <c r="G106" s="28"/>
      <c r="H106" s="33"/>
      <c r="I106" s="29"/>
      <c r="J106" s="24"/>
    </row>
    <row r="107" spans="1:11" ht="14.25" customHeight="1">
      <c r="A107" s="14"/>
      <c r="B107" s="120" t="s">
        <v>203</v>
      </c>
      <c r="C107" s="119"/>
      <c r="D107" s="25">
        <f>Mes!J180</f>
        <v>2173.96</v>
      </c>
      <c r="E107" s="2" t="s">
        <v>10</v>
      </c>
      <c r="F107" s="27"/>
      <c r="G107" s="28"/>
      <c r="H107" s="33"/>
      <c r="I107" s="29" t="s">
        <v>6</v>
      </c>
      <c r="J107" s="24"/>
      <c r="K107" s="7"/>
    </row>
    <row r="108" spans="1:11" ht="14.25" customHeight="1"/>
    <row r="109" spans="1:11" ht="14.25" customHeight="1">
      <c r="A109" s="14">
        <v>6</v>
      </c>
      <c r="B109" s="36" t="s">
        <v>353</v>
      </c>
      <c r="C109" s="36"/>
      <c r="D109" s="37"/>
      <c r="E109" s="103"/>
      <c r="F109" s="39"/>
      <c r="G109" s="110"/>
      <c r="H109" s="41"/>
      <c r="I109" s="104"/>
      <c r="J109" s="42"/>
      <c r="K109" s="47"/>
    </row>
    <row r="110" spans="1:11" ht="14.25" customHeight="1">
      <c r="A110" s="14"/>
      <c r="B110" s="36" t="s">
        <v>354</v>
      </c>
      <c r="C110" s="36"/>
      <c r="D110" s="37"/>
      <c r="E110" s="103"/>
      <c r="F110" s="39"/>
      <c r="G110" s="110"/>
      <c r="H110" s="41"/>
      <c r="I110" s="104"/>
      <c r="J110" s="42"/>
      <c r="K110" s="47"/>
    </row>
    <row r="111" spans="1:11" ht="14.1" customHeight="1">
      <c r="A111" s="14"/>
      <c r="B111" s="36" t="s">
        <v>355</v>
      </c>
      <c r="C111" s="36"/>
      <c r="D111" s="37"/>
      <c r="E111" s="103"/>
      <c r="F111" s="39"/>
      <c r="G111" s="110"/>
      <c r="H111" s="41"/>
      <c r="I111" s="104"/>
      <c r="J111" s="42"/>
      <c r="K111" s="47"/>
    </row>
    <row r="112" spans="1:11" ht="14.1" customHeight="1">
      <c r="A112" s="14"/>
      <c r="B112" s="36" t="s">
        <v>356</v>
      </c>
      <c r="C112" s="36"/>
      <c r="D112" s="37"/>
      <c r="E112" s="103"/>
      <c r="F112" s="39"/>
      <c r="G112" s="110"/>
      <c r="H112" s="41"/>
      <c r="I112" s="104"/>
      <c r="J112" s="42"/>
      <c r="K112" s="47"/>
    </row>
    <row r="113" spans="1:11" ht="14.1" customHeight="1">
      <c r="A113" s="14"/>
      <c r="B113" s="36" t="s">
        <v>357</v>
      </c>
      <c r="C113" s="36"/>
      <c r="D113" s="31">
        <f>Mes!J183</f>
        <v>10</v>
      </c>
      <c r="E113" s="2" t="s">
        <v>17</v>
      </c>
      <c r="F113" s="27"/>
      <c r="G113" s="28"/>
      <c r="H113" s="33"/>
      <c r="I113" s="29" t="s">
        <v>4</v>
      </c>
      <c r="J113" s="109"/>
      <c r="K113" s="101"/>
    </row>
    <row r="114" spans="1:11" ht="14.1" customHeight="1"/>
    <row r="115" spans="1:11" ht="14.1" customHeight="1">
      <c r="A115" s="14">
        <v>7</v>
      </c>
      <c r="B115" s="125" t="s">
        <v>358</v>
      </c>
      <c r="C115" s="111"/>
      <c r="D115" s="112"/>
      <c r="E115" s="2"/>
      <c r="F115" s="27"/>
      <c r="G115" s="28"/>
      <c r="H115" s="33"/>
      <c r="I115" s="29"/>
      <c r="J115" s="24"/>
      <c r="K115" s="7"/>
    </row>
    <row r="116" spans="1:11" ht="14.1" customHeight="1">
      <c r="A116" s="14"/>
      <c r="B116" s="111" t="s">
        <v>359</v>
      </c>
      <c r="C116" s="111"/>
      <c r="D116" s="112"/>
      <c r="E116" s="2"/>
      <c r="F116" s="27"/>
      <c r="G116" s="28"/>
      <c r="H116" s="33"/>
      <c r="I116" s="29"/>
      <c r="J116" s="24"/>
      <c r="K116" s="7"/>
    </row>
    <row r="117" spans="1:11" ht="14.1" customHeight="1">
      <c r="A117" s="14"/>
      <c r="B117" s="111" t="s">
        <v>360</v>
      </c>
      <c r="C117" s="111"/>
      <c r="H117" s="1"/>
    </row>
    <row r="118" spans="1:11" ht="14.1" customHeight="1">
      <c r="A118" s="14"/>
      <c r="B118" s="111" t="s">
        <v>361</v>
      </c>
      <c r="C118" s="111"/>
      <c r="D118" s="112"/>
      <c r="E118" s="2"/>
      <c r="F118" s="27"/>
      <c r="G118" s="28"/>
      <c r="H118" s="33"/>
      <c r="I118" s="29"/>
      <c r="J118" s="24"/>
      <c r="K118" s="7"/>
    </row>
    <row r="119" spans="1:11" ht="14.1" customHeight="1">
      <c r="A119" s="14"/>
      <c r="B119" s="111" t="s">
        <v>362</v>
      </c>
      <c r="C119" s="111"/>
    </row>
    <row r="120" spans="1:11" ht="14.1" customHeight="1">
      <c r="A120" s="14"/>
      <c r="B120" s="111" t="s">
        <v>363</v>
      </c>
      <c r="C120" s="111"/>
      <c r="D120" s="25">
        <f>Mes!J186</f>
        <v>70</v>
      </c>
      <c r="E120" s="2" t="s">
        <v>10</v>
      </c>
      <c r="F120" s="27"/>
      <c r="G120" s="28"/>
      <c r="H120" s="33"/>
      <c r="I120" s="29" t="s">
        <v>6</v>
      </c>
      <c r="J120" s="24"/>
      <c r="K120" s="7"/>
    </row>
    <row r="121" spans="1:11" ht="14.1" customHeight="1" thickBot="1">
      <c r="A121" s="14"/>
      <c r="B121" s="19"/>
      <c r="C121" s="11"/>
      <c r="D121" s="11"/>
      <c r="E121" s="38"/>
      <c r="F121" s="11"/>
      <c r="G121" s="11"/>
      <c r="H121" s="33"/>
      <c r="I121" s="6" t="s">
        <v>58</v>
      </c>
      <c r="J121" s="48"/>
      <c r="K121" s="101"/>
    </row>
    <row r="122" spans="1:11" ht="14.1" customHeight="1">
      <c r="A122" s="14"/>
      <c r="B122" s="19"/>
      <c r="C122" s="11"/>
      <c r="D122" s="11"/>
      <c r="E122" s="38"/>
      <c r="F122" s="39"/>
      <c r="G122" s="40"/>
      <c r="H122" s="41"/>
      <c r="I122" s="44"/>
      <c r="J122" s="46"/>
      <c r="K122" s="14"/>
    </row>
    <row r="123" spans="1:11" ht="14.1" customHeight="1">
      <c r="A123" s="14"/>
      <c r="B123" s="90" t="s">
        <v>129</v>
      </c>
      <c r="C123" s="92"/>
      <c r="D123" s="11"/>
      <c r="E123" s="38"/>
      <c r="F123" s="39"/>
      <c r="G123" s="40"/>
      <c r="H123" s="41"/>
      <c r="I123" s="44"/>
      <c r="J123" s="46"/>
    </row>
    <row r="124" spans="1:11" ht="14.1" customHeight="1">
      <c r="A124" s="14"/>
      <c r="B124" s="90" t="s">
        <v>55</v>
      </c>
      <c r="C124" s="92"/>
      <c r="D124" s="11"/>
      <c r="E124" s="36"/>
      <c r="F124" s="36"/>
      <c r="G124" s="36"/>
      <c r="H124" s="36"/>
      <c r="I124" s="36"/>
      <c r="J124" s="36"/>
      <c r="K124" s="101"/>
    </row>
    <row r="125" spans="1:11" ht="14.1" customHeight="1">
      <c r="A125" s="100">
        <v>1</v>
      </c>
      <c r="B125" s="1" t="s">
        <v>364</v>
      </c>
      <c r="C125" s="36"/>
      <c r="D125" s="102"/>
      <c r="E125" s="103"/>
      <c r="F125" s="39"/>
      <c r="G125" s="104"/>
      <c r="H125" s="103"/>
      <c r="I125" s="104"/>
      <c r="J125" s="39"/>
      <c r="K125" s="103"/>
    </row>
    <row r="126" spans="1:11" ht="14.1" customHeight="1">
      <c r="A126" s="100"/>
      <c r="B126" s="36" t="s">
        <v>365</v>
      </c>
      <c r="C126" s="36"/>
      <c r="D126" s="102"/>
      <c r="E126" s="103"/>
      <c r="F126" s="39"/>
      <c r="G126" s="104"/>
      <c r="H126" s="103"/>
      <c r="I126" s="104"/>
      <c r="J126" s="39"/>
      <c r="K126" s="103"/>
    </row>
    <row r="127" spans="1:11" ht="14.1" customHeight="1">
      <c r="A127" s="100"/>
      <c r="B127" s="36" t="s">
        <v>366</v>
      </c>
      <c r="C127" s="36"/>
      <c r="D127" s="102"/>
      <c r="E127" s="103"/>
      <c r="F127" s="39"/>
      <c r="G127" s="110"/>
      <c r="H127" s="41"/>
      <c r="I127" s="104"/>
      <c r="J127" s="46"/>
      <c r="K127" s="47"/>
    </row>
    <row r="128" spans="1:11" ht="14.1" customHeight="1">
      <c r="A128" s="100"/>
      <c r="B128" s="36" t="s">
        <v>367</v>
      </c>
      <c r="C128" s="36"/>
      <c r="D128" s="102"/>
      <c r="E128" s="103"/>
      <c r="F128" s="39"/>
      <c r="G128" s="110"/>
      <c r="H128" s="41"/>
      <c r="I128" s="104"/>
      <c r="J128" s="46"/>
      <c r="K128" s="47"/>
    </row>
    <row r="129" spans="1:11" ht="14.1" customHeight="1">
      <c r="A129" s="100"/>
      <c r="B129" s="36" t="s">
        <v>368</v>
      </c>
      <c r="C129" s="36"/>
      <c r="D129" s="63"/>
      <c r="E129" s="111"/>
      <c r="F129" s="39"/>
      <c r="G129" s="110"/>
      <c r="H129" s="41"/>
      <c r="I129" s="104"/>
      <c r="J129" s="46"/>
      <c r="K129" s="47"/>
    </row>
    <row r="130" spans="1:11" ht="14.1" customHeight="1">
      <c r="A130" s="100"/>
      <c r="B130" s="126" t="s">
        <v>369</v>
      </c>
      <c r="C130" s="36"/>
      <c r="D130" s="63"/>
      <c r="E130" s="103"/>
      <c r="F130" s="39"/>
      <c r="G130" s="110"/>
      <c r="H130" s="41"/>
      <c r="I130" s="104"/>
      <c r="J130" s="46"/>
      <c r="K130" s="47"/>
    </row>
    <row r="131" spans="1:11" ht="14.1" customHeight="1">
      <c r="A131" s="100"/>
      <c r="B131" s="36" t="s">
        <v>370</v>
      </c>
      <c r="C131" s="36"/>
      <c r="D131" s="127"/>
      <c r="E131" s="103"/>
      <c r="F131" s="39"/>
      <c r="G131" s="110"/>
      <c r="H131" s="41"/>
      <c r="I131" s="104"/>
      <c r="J131" s="46"/>
      <c r="K131" s="47"/>
    </row>
    <row r="132" spans="1:11" ht="14.1" customHeight="1">
      <c r="A132" s="14"/>
      <c r="B132" s="36" t="s">
        <v>371</v>
      </c>
      <c r="C132" s="36"/>
      <c r="D132" s="112"/>
      <c r="E132" s="103"/>
      <c r="F132" s="39"/>
      <c r="G132" s="110"/>
      <c r="H132" s="41"/>
      <c r="I132" s="104"/>
      <c r="J132" s="46"/>
      <c r="K132" s="47"/>
    </row>
    <row r="133" spans="1:11" ht="14.1" customHeight="1">
      <c r="A133" s="14"/>
      <c r="B133" s="36" t="s">
        <v>372</v>
      </c>
      <c r="C133" s="36"/>
      <c r="D133" s="102"/>
      <c r="E133" s="103"/>
      <c r="F133" s="39"/>
      <c r="G133" s="104"/>
      <c r="H133" s="103"/>
      <c r="I133" s="104"/>
      <c r="J133" s="39"/>
      <c r="K133" s="103"/>
    </row>
    <row r="134" spans="1:11" ht="14.1" customHeight="1">
      <c r="A134" s="14"/>
      <c r="B134" s="36" t="s">
        <v>373</v>
      </c>
      <c r="C134" s="36"/>
      <c r="D134" s="25">
        <f>Mes!J192</f>
        <v>1500</v>
      </c>
      <c r="E134" s="26" t="s">
        <v>319</v>
      </c>
      <c r="F134" s="27">
        <v>95</v>
      </c>
      <c r="G134" s="28" t="s">
        <v>9</v>
      </c>
      <c r="H134" s="33">
        <v>26</v>
      </c>
      <c r="I134" s="29" t="s">
        <v>374</v>
      </c>
      <c r="J134" s="24">
        <f>IF(MID(I134,1,2)=("P."),(ROUND(D134*((F134)+(H134/100)),)),IF(MID(I134,1,2)=("%o"),(ROUND(D134*(((F134)+(H134/100))/1000),)),IF(MID(I134,1,2)=("Ea"),(ROUND(D134*((F134)+(H134/100)),)),ROUND(D134*(((F134)+(H134/100))/100),))))</f>
        <v>142890</v>
      </c>
      <c r="K134" s="7" t="s">
        <v>11</v>
      </c>
    </row>
    <row r="135" spans="1:11" ht="14.1" customHeight="1">
      <c r="A135" s="14"/>
      <c r="B135" s="36"/>
      <c r="C135" s="36"/>
      <c r="D135" s="199" t="s">
        <v>408</v>
      </c>
      <c r="E135" s="199"/>
      <c r="F135" s="199"/>
      <c r="G135" s="199"/>
      <c r="H135" s="199"/>
      <c r="I135" s="199"/>
      <c r="J135" s="199"/>
      <c r="K135" s="199"/>
    </row>
    <row r="136" spans="1:11" ht="14.1" customHeight="1">
      <c r="A136" s="5">
        <v>2</v>
      </c>
      <c r="B136" s="1" t="s">
        <v>375</v>
      </c>
    </row>
    <row r="137" spans="1:11" ht="14.1" customHeight="1">
      <c r="A137" s="14"/>
      <c r="B137" s="19" t="s">
        <v>376</v>
      </c>
      <c r="C137" s="14"/>
      <c r="D137" s="31"/>
      <c r="E137" s="2"/>
      <c r="F137" s="27"/>
      <c r="G137" s="28"/>
      <c r="H137" s="33"/>
      <c r="I137" s="29"/>
      <c r="J137" s="109"/>
      <c r="K137" s="101"/>
    </row>
    <row r="138" spans="1:11" ht="14.1" customHeight="1">
      <c r="B138" s="1" t="s">
        <v>377</v>
      </c>
    </row>
    <row r="139" spans="1:11" ht="14.1" customHeight="1">
      <c r="B139" s="1" t="s">
        <v>378</v>
      </c>
    </row>
    <row r="140" spans="1:11" ht="14.1" customHeight="1">
      <c r="B140" s="1" t="s">
        <v>379</v>
      </c>
    </row>
    <row r="141" spans="1:11" ht="14.1" customHeight="1">
      <c r="A141" s="14"/>
      <c r="B141" s="19" t="s">
        <v>380</v>
      </c>
      <c r="C141" s="11"/>
      <c r="D141" s="31"/>
      <c r="E141" s="2"/>
      <c r="F141" s="27"/>
      <c r="G141" s="28"/>
      <c r="H141" s="33"/>
      <c r="I141" s="29"/>
      <c r="J141" s="24"/>
      <c r="K141" s="7"/>
    </row>
    <row r="142" spans="1:11" ht="14.1" customHeight="1">
      <c r="B142" s="1" t="s">
        <v>381</v>
      </c>
      <c r="D142" s="31">
        <f>Mes!J196</f>
        <v>10</v>
      </c>
      <c r="E142" s="2" t="s">
        <v>17</v>
      </c>
      <c r="F142" s="27">
        <v>5052</v>
      </c>
      <c r="G142" s="28" t="s">
        <v>9</v>
      </c>
      <c r="H142" s="33">
        <v>30</v>
      </c>
      <c r="I142" s="29" t="s">
        <v>4</v>
      </c>
      <c r="J142" s="24">
        <f>IF(MID(I142,1,2)=("P."),(ROUND(D142*((F142)+(H142/100)),)),IF(MID(I142,1,2)=("%o"),(ROUND(D142*(((F142)+(H142/100))/1000),)),IF(MID(I142,1,2)=("Ea"),(ROUND(D142*((F142)+(H142/100)),)),ROUND(D142*(((F142)+(H142/100))/100),))))</f>
        <v>50523</v>
      </c>
      <c r="K142" s="7" t="s">
        <v>11</v>
      </c>
    </row>
    <row r="143" spans="1:11" ht="14.1" customHeight="1">
      <c r="D143" s="197" t="s">
        <v>409</v>
      </c>
      <c r="E143" s="197"/>
      <c r="F143" s="197"/>
      <c r="G143" s="197"/>
      <c r="H143" s="197"/>
      <c r="I143" s="197"/>
      <c r="J143" s="197"/>
      <c r="K143" s="197"/>
    </row>
    <row r="144" spans="1:11" ht="14.1" customHeight="1">
      <c r="A144" s="14">
        <v>3</v>
      </c>
      <c r="B144" s="19" t="s">
        <v>108</v>
      </c>
      <c r="C144" s="11"/>
      <c r="D144" s="31"/>
      <c r="E144" s="2"/>
      <c r="F144" s="27"/>
      <c r="G144" s="28"/>
      <c r="H144" s="33"/>
      <c r="I144" s="29"/>
      <c r="J144" s="109"/>
    </row>
    <row r="145" spans="1:11" ht="14.1" customHeight="1">
      <c r="A145" s="14"/>
      <c r="B145" s="19" t="s">
        <v>109</v>
      </c>
      <c r="C145" s="11"/>
      <c r="D145" s="31"/>
      <c r="H145" s="1"/>
      <c r="K145" s="47"/>
    </row>
    <row r="146" spans="1:11" ht="14.1" customHeight="1">
      <c r="A146" s="14"/>
      <c r="B146" s="19" t="s">
        <v>110</v>
      </c>
      <c r="C146" s="11"/>
      <c r="D146" s="31">
        <f>Mes!J199</f>
        <v>16</v>
      </c>
      <c r="E146" s="2" t="s">
        <v>17</v>
      </c>
      <c r="F146" s="27">
        <v>889</v>
      </c>
      <c r="G146" s="28" t="s">
        <v>9</v>
      </c>
      <c r="H146" s="33">
        <v>46</v>
      </c>
      <c r="I146" s="29" t="s">
        <v>4</v>
      </c>
      <c r="J146" s="24">
        <f>IF(MID(I146,1,2)=("P."),(ROUND(D146*((F146)+(H146/100)),)),IF(MID(I146,1,2)=("%o"),(ROUND(D146*(((F146)+(H146/100))/1000),)),IF(MID(I146,1,2)=("Ea"),(ROUND(D146*((F146)+(H146/100)),)),ROUND(D146*(((F146)+(H146/100))/100),))))</f>
        <v>14231</v>
      </c>
      <c r="K146" s="7" t="s">
        <v>11</v>
      </c>
    </row>
    <row r="147" spans="1:11" ht="14.1" customHeight="1">
      <c r="A147" s="14"/>
      <c r="B147" s="19"/>
      <c r="C147" s="11"/>
      <c r="D147" s="197" t="s">
        <v>410</v>
      </c>
      <c r="E147" s="197"/>
      <c r="F147" s="197"/>
      <c r="G147" s="197"/>
      <c r="H147" s="197"/>
      <c r="I147" s="197"/>
      <c r="J147" s="197"/>
      <c r="K147" s="197"/>
    </row>
    <row r="148" spans="1:11" ht="14.1" customHeight="1">
      <c r="A148" s="100">
        <v>4</v>
      </c>
      <c r="B148" s="36" t="s">
        <v>87</v>
      </c>
      <c r="C148" s="36"/>
      <c r="D148" s="36"/>
      <c r="E148" s="36"/>
      <c r="F148" s="36"/>
      <c r="G148" s="36"/>
      <c r="H148" s="36"/>
      <c r="I148" s="36"/>
      <c r="J148" s="36"/>
      <c r="K148" s="103"/>
    </row>
    <row r="149" spans="1:11" ht="14.1" customHeight="1">
      <c r="A149" s="100"/>
      <c r="B149" s="36" t="s">
        <v>88</v>
      </c>
      <c r="C149" s="36"/>
      <c r="D149" s="36"/>
      <c r="E149" s="36"/>
      <c r="F149" s="36"/>
      <c r="G149" s="36"/>
      <c r="H149" s="36"/>
      <c r="I149" s="36"/>
      <c r="J149" s="36"/>
    </row>
    <row r="150" spans="1:11" ht="14.1" customHeight="1">
      <c r="A150" s="100"/>
      <c r="B150" s="36" t="s">
        <v>89</v>
      </c>
      <c r="C150" s="36"/>
      <c r="D150" s="36"/>
      <c r="E150" s="36"/>
      <c r="F150" s="36"/>
      <c r="G150" s="36"/>
      <c r="H150" s="36"/>
      <c r="I150" s="36"/>
      <c r="J150" s="36"/>
    </row>
    <row r="151" spans="1:11" ht="14.1" customHeight="1">
      <c r="A151" s="100"/>
      <c r="B151" s="36" t="s">
        <v>90</v>
      </c>
      <c r="C151" s="36"/>
      <c r="D151" s="36"/>
      <c r="E151" s="105"/>
      <c r="F151" s="39"/>
      <c r="G151" s="40"/>
      <c r="H151" s="41"/>
      <c r="I151" s="104"/>
      <c r="J151" s="42"/>
      <c r="K151" s="14"/>
    </row>
    <row r="152" spans="1:11" ht="14.1" customHeight="1">
      <c r="A152" s="100"/>
      <c r="B152" s="36" t="s">
        <v>91</v>
      </c>
      <c r="C152" s="36"/>
      <c r="D152" s="108"/>
      <c r="E152" s="105"/>
      <c r="F152" s="39"/>
      <c r="G152" s="40"/>
      <c r="H152" s="41"/>
      <c r="I152" s="104"/>
      <c r="J152" s="42"/>
      <c r="K152" s="14"/>
    </row>
    <row r="153" spans="1:11" ht="14.1" customHeight="1">
      <c r="A153" s="100"/>
      <c r="B153" s="36" t="s">
        <v>92</v>
      </c>
      <c r="C153" s="36"/>
      <c r="D153" s="108"/>
      <c r="E153" s="103"/>
      <c r="F153" s="39"/>
      <c r="G153" s="104"/>
      <c r="H153" s="103"/>
      <c r="I153" s="104"/>
      <c r="J153" s="39"/>
      <c r="K153" s="14"/>
    </row>
    <row r="154" spans="1:11" ht="14.1" customHeight="1">
      <c r="A154" s="100"/>
      <c r="B154" s="36" t="s">
        <v>93</v>
      </c>
      <c r="C154" s="36"/>
      <c r="D154" s="102"/>
      <c r="E154" s="103"/>
      <c r="F154" s="39"/>
      <c r="G154" s="104"/>
      <c r="H154" s="103"/>
      <c r="I154" s="104"/>
      <c r="J154" s="39"/>
      <c r="K154" s="14"/>
    </row>
    <row r="155" spans="1:11" ht="14.1" customHeight="1">
      <c r="A155" s="100"/>
      <c r="B155" s="36" t="s">
        <v>94</v>
      </c>
      <c r="C155" s="36"/>
      <c r="D155" s="102"/>
      <c r="K155" s="14"/>
    </row>
    <row r="156" spans="1:11" ht="14.1" customHeight="1">
      <c r="A156" s="100"/>
      <c r="B156" s="36" t="s">
        <v>95</v>
      </c>
      <c r="C156" s="36"/>
      <c r="D156" s="31">
        <f>Mes!J202</f>
        <v>12</v>
      </c>
      <c r="E156" s="2" t="s">
        <v>17</v>
      </c>
      <c r="F156" s="27">
        <v>5088</v>
      </c>
      <c r="G156" s="28" t="s">
        <v>9</v>
      </c>
      <c r="H156" s="33">
        <v>20</v>
      </c>
      <c r="I156" s="29" t="s">
        <v>4</v>
      </c>
      <c r="J156" s="109">
        <f>IF(MID(I156,1,2)=("P."),(ROUND(D156*((F156)+(H156/100)),)),IF(MID(I156,1,2)=("%o"),(ROUND(D156*(((F156)+(H156/100))/1000),)),IF(MID(I156,1,2)=("Ea"),(ROUND(D156*((F156)+(H156/100)),)),ROUND(D156*(((F156)+(H156/100))/100),))))</f>
        <v>61058</v>
      </c>
      <c r="K156" s="101" t="s">
        <v>11</v>
      </c>
    </row>
    <row r="157" spans="1:11" ht="14.1" customHeight="1">
      <c r="A157" s="1"/>
      <c r="D157" s="198" t="s">
        <v>411</v>
      </c>
      <c r="E157" s="198"/>
      <c r="F157" s="198"/>
      <c r="G157" s="198"/>
      <c r="H157" s="198"/>
      <c r="I157" s="198"/>
      <c r="J157" s="198"/>
      <c r="K157" s="198"/>
    </row>
    <row r="158" spans="1:11" ht="14.1" customHeight="1">
      <c r="A158" s="100">
        <v>5</v>
      </c>
      <c r="B158" s="19" t="s">
        <v>22</v>
      </c>
      <c r="C158" s="14"/>
      <c r="D158" s="14"/>
      <c r="K158" s="7"/>
    </row>
    <row r="159" spans="1:11" ht="14.1" customHeight="1">
      <c r="A159" s="100"/>
      <c r="B159" s="19" t="s">
        <v>23</v>
      </c>
      <c r="C159" s="14"/>
      <c r="D159" s="31">
        <f>Mes!J205</f>
        <v>22</v>
      </c>
      <c r="E159" s="2" t="s">
        <v>3</v>
      </c>
      <c r="F159" s="27">
        <v>1109</v>
      </c>
      <c r="G159" s="28" t="s">
        <v>9</v>
      </c>
      <c r="H159" s="33">
        <v>46</v>
      </c>
      <c r="I159" s="29" t="s">
        <v>4</v>
      </c>
      <c r="J159" s="24">
        <f>IF(MID(I159,1,2)=("P."),(ROUND(D159*((F159)+(H159/100)),)),IF(MID(I159,1,2)=("%o"),(ROUND(D159*(((F159)+(H159/100))/1000),)),IF(MID(I159,1,2)=("Ea"),(ROUND(D159*((F159)+(H159/100)),)),ROUND(D159*(((F159)+(H159/100))/100),))))</f>
        <v>24408</v>
      </c>
      <c r="K159" s="101" t="s">
        <v>11</v>
      </c>
    </row>
    <row r="160" spans="1:11" ht="14.1" customHeight="1">
      <c r="A160" s="1"/>
      <c r="D160" s="198" t="s">
        <v>412</v>
      </c>
      <c r="E160" s="198"/>
      <c r="F160" s="198"/>
      <c r="G160" s="198"/>
      <c r="H160" s="198"/>
      <c r="I160" s="198"/>
      <c r="J160" s="198"/>
      <c r="K160" s="198"/>
    </row>
    <row r="161" spans="1:11" ht="14.1" customHeight="1">
      <c r="A161" s="5">
        <v>6</v>
      </c>
      <c r="B161" s="1" t="s">
        <v>382</v>
      </c>
      <c r="D161" s="31">
        <f>Mes!J208</f>
        <v>10</v>
      </c>
      <c r="E161" s="2" t="s">
        <v>3</v>
      </c>
      <c r="F161" s="27">
        <v>200</v>
      </c>
      <c r="G161" s="28" t="s">
        <v>9</v>
      </c>
      <c r="H161" s="33">
        <v>42</v>
      </c>
      <c r="I161" s="29" t="s">
        <v>4</v>
      </c>
      <c r="J161" s="24">
        <f>IF(MID(I161,1,2)=("P."),(ROUND(D161*((F161)+(H161/100)),)),IF(MID(I161,1,2)=("%o"),(ROUND(D161*(((F161)+(H161/100))/1000),)),IF(MID(I161,1,2)=("Ea"),(ROUND(D161*((F161)+(H161/100)),)),ROUND(D161*(((F161)+(H161/100))/100),))))</f>
        <v>2004</v>
      </c>
      <c r="K161" s="101" t="s">
        <v>11</v>
      </c>
    </row>
    <row r="162" spans="1:11" ht="14.1" customHeight="1">
      <c r="A162" s="1"/>
      <c r="D162" s="198" t="s">
        <v>413</v>
      </c>
      <c r="E162" s="198"/>
      <c r="F162" s="198"/>
      <c r="G162" s="198"/>
      <c r="H162" s="198"/>
      <c r="I162" s="198"/>
      <c r="J162" s="198"/>
      <c r="K162" s="198"/>
    </row>
    <row r="163" spans="1:11" ht="14.1" customHeight="1">
      <c r="A163" s="14">
        <v>7</v>
      </c>
      <c r="B163" s="19" t="s">
        <v>96</v>
      </c>
      <c r="C163" s="14"/>
      <c r="D163" s="14"/>
      <c r="E163" s="14"/>
      <c r="F163" s="14"/>
      <c r="G163" s="14"/>
      <c r="H163" s="12"/>
      <c r="I163" s="14"/>
      <c r="J163" s="14"/>
      <c r="K163" s="14"/>
    </row>
    <row r="164" spans="1:11" ht="14.1" customHeight="1">
      <c r="A164" s="14"/>
      <c r="B164" s="19" t="s">
        <v>97</v>
      </c>
      <c r="C164" s="14"/>
      <c r="D164" s="14"/>
      <c r="E164" s="14"/>
      <c r="F164" s="14"/>
      <c r="G164" s="14"/>
      <c r="H164" s="12"/>
      <c r="I164" s="14"/>
      <c r="J164" s="14"/>
      <c r="K164" s="14"/>
    </row>
    <row r="165" spans="1:11" ht="14.1" customHeight="1">
      <c r="A165" s="14"/>
      <c r="B165" s="19" t="s">
        <v>98</v>
      </c>
      <c r="C165" s="14"/>
      <c r="D165" s="14"/>
      <c r="E165" s="14"/>
      <c r="F165" s="14"/>
      <c r="G165" s="14"/>
      <c r="H165" s="12"/>
      <c r="I165" s="14"/>
      <c r="J165" s="14"/>
    </row>
    <row r="166" spans="1:11" ht="14.1" customHeight="1">
      <c r="A166" s="14"/>
      <c r="B166" s="19" t="s">
        <v>99</v>
      </c>
      <c r="C166" s="14"/>
      <c r="D166" s="14"/>
      <c r="E166" s="14"/>
      <c r="F166" s="14"/>
      <c r="G166" s="14"/>
      <c r="H166" s="12"/>
      <c r="I166" s="14"/>
      <c r="J166" s="14"/>
      <c r="K166" s="101"/>
    </row>
    <row r="167" spans="1:11" ht="14.1" customHeight="1">
      <c r="A167" s="14"/>
      <c r="B167" s="19" t="s">
        <v>100</v>
      </c>
      <c r="C167" s="14"/>
      <c r="D167" s="14"/>
      <c r="E167" s="14"/>
      <c r="F167" s="14"/>
      <c r="G167" s="14"/>
      <c r="H167" s="12"/>
      <c r="I167" s="14"/>
      <c r="J167" s="14"/>
    </row>
    <row r="168" spans="1:11" ht="14.1" customHeight="1">
      <c r="A168" s="14"/>
      <c r="B168" s="19" t="s">
        <v>101</v>
      </c>
      <c r="C168" s="14"/>
      <c r="D168" s="14"/>
      <c r="E168" s="14"/>
      <c r="F168" s="14"/>
      <c r="G168" s="14"/>
      <c r="H168" s="12"/>
      <c r="I168" s="14"/>
      <c r="J168" s="14"/>
      <c r="K168" s="101"/>
    </row>
    <row r="169" spans="1:11" ht="14.1" customHeight="1">
      <c r="A169" s="14"/>
      <c r="B169" s="19" t="s">
        <v>102</v>
      </c>
      <c r="C169" s="14"/>
      <c r="D169" s="14"/>
      <c r="E169" s="14"/>
      <c r="F169" s="14"/>
      <c r="G169" s="14"/>
      <c r="H169" s="12"/>
      <c r="I169" s="14"/>
      <c r="J169" s="14"/>
      <c r="K169" s="101"/>
    </row>
    <row r="170" spans="1:11" ht="14.1" customHeight="1">
      <c r="A170" s="14"/>
      <c r="B170" s="19" t="s">
        <v>103</v>
      </c>
      <c r="C170" s="14"/>
      <c r="D170" s="14"/>
      <c r="E170" s="14"/>
      <c r="F170" s="14"/>
      <c r="G170" s="14"/>
      <c r="H170" s="12"/>
      <c r="I170" s="14"/>
      <c r="J170" s="14"/>
    </row>
    <row r="171" spans="1:11" ht="14.1" customHeight="1">
      <c r="A171" s="14"/>
      <c r="B171" s="19" t="s">
        <v>104</v>
      </c>
      <c r="C171" s="14"/>
      <c r="D171" s="14"/>
      <c r="E171" s="14"/>
      <c r="F171" s="14"/>
      <c r="G171" s="14"/>
      <c r="H171" s="12"/>
      <c r="K171" s="7"/>
    </row>
    <row r="172" spans="1:11" ht="14.1" customHeight="1">
      <c r="A172" s="14"/>
      <c r="B172" s="19" t="s">
        <v>105</v>
      </c>
      <c r="C172" s="14"/>
      <c r="D172" s="14"/>
      <c r="E172" s="14"/>
      <c r="F172" s="14"/>
      <c r="G172" s="14"/>
      <c r="H172" s="12"/>
      <c r="I172" s="29"/>
      <c r="J172" s="109"/>
      <c r="K172" s="7"/>
    </row>
    <row r="173" spans="1:11" ht="14.1" customHeight="1">
      <c r="A173" s="14"/>
      <c r="B173" s="19" t="s">
        <v>106</v>
      </c>
      <c r="C173" s="14"/>
      <c r="D173" s="14"/>
      <c r="K173" s="101"/>
    </row>
    <row r="174" spans="1:11" ht="14.1" customHeight="1">
      <c r="A174" s="14"/>
      <c r="B174" s="19" t="s">
        <v>107</v>
      </c>
      <c r="C174" s="14"/>
      <c r="D174" s="31">
        <f>Mes!J211</f>
        <v>10</v>
      </c>
      <c r="E174" s="2" t="s">
        <v>17</v>
      </c>
      <c r="F174" s="27">
        <v>4928</v>
      </c>
      <c r="G174" s="28" t="s">
        <v>9</v>
      </c>
      <c r="H174" s="33">
        <v>0</v>
      </c>
      <c r="I174" s="29" t="s">
        <v>4</v>
      </c>
      <c r="J174" s="109">
        <f>IF(MID(I174,1,2)=("P."),(ROUND(D174*((F174)+(H174/100)),)),IF(MID(I174,1,2)=("%o"),(ROUND(D174*(((F174)+(H174/100))/1000),)),IF(MID(I174,1,2)=("Ea"),(ROUND(D174*((F174)+(H174/100)),)),ROUND(D174*(((F174)+(H174/100))/100),))))</f>
        <v>49280</v>
      </c>
      <c r="K174" s="7" t="s">
        <v>11</v>
      </c>
    </row>
    <row r="175" spans="1:11" ht="14.1" customHeight="1">
      <c r="A175" s="14"/>
      <c r="B175" s="19"/>
      <c r="C175" s="14"/>
      <c r="D175" s="167" t="s">
        <v>414</v>
      </c>
      <c r="E175" s="167"/>
      <c r="F175" s="167"/>
      <c r="G175" s="167"/>
      <c r="H175" s="167"/>
      <c r="I175" s="167"/>
      <c r="J175" s="167"/>
      <c r="K175" s="167"/>
    </row>
    <row r="176" spans="1:11" ht="14.1" customHeight="1">
      <c r="A176" s="14">
        <v>8</v>
      </c>
      <c r="B176" s="19" t="s">
        <v>383</v>
      </c>
      <c r="C176" s="14"/>
      <c r="D176" s="31"/>
      <c r="E176" s="2"/>
      <c r="F176" s="27"/>
      <c r="G176" s="28"/>
      <c r="H176" s="33"/>
      <c r="I176" s="29"/>
      <c r="J176" s="109"/>
      <c r="K176" s="101"/>
    </row>
    <row r="177" spans="1:11" ht="14.1" customHeight="1">
      <c r="A177" s="14"/>
      <c r="B177" s="19" t="s">
        <v>384</v>
      </c>
      <c r="C177" s="14"/>
      <c r="D177" s="31"/>
      <c r="E177" s="2"/>
      <c r="F177" s="27"/>
      <c r="G177" s="28"/>
      <c r="H177" s="33"/>
      <c r="I177" s="29"/>
      <c r="J177" s="109"/>
      <c r="K177" s="101"/>
    </row>
    <row r="178" spans="1:11" ht="14.1" customHeight="1">
      <c r="A178" s="14"/>
      <c r="B178" s="19" t="s">
        <v>385</v>
      </c>
      <c r="C178" s="14"/>
      <c r="D178" s="31"/>
      <c r="E178" s="2"/>
      <c r="F178" s="27"/>
      <c r="G178" s="28"/>
      <c r="H178" s="33"/>
      <c r="I178" s="29"/>
      <c r="J178" s="109"/>
      <c r="K178" s="101"/>
    </row>
    <row r="179" spans="1:11" ht="14.1" customHeight="1">
      <c r="A179" s="14"/>
      <c r="B179" s="19" t="s">
        <v>386</v>
      </c>
      <c r="C179" s="14"/>
      <c r="D179" s="31"/>
      <c r="E179" s="2"/>
      <c r="F179" s="27"/>
      <c r="G179" s="28"/>
      <c r="H179" s="33"/>
      <c r="I179" s="29"/>
      <c r="J179" s="109"/>
      <c r="K179" s="101"/>
    </row>
    <row r="180" spans="1:11" ht="14.1" customHeight="1">
      <c r="A180" s="14"/>
      <c r="B180" s="19" t="s">
        <v>387</v>
      </c>
      <c r="C180" s="14"/>
      <c r="D180" s="31"/>
      <c r="E180" s="2"/>
      <c r="F180" s="27"/>
      <c r="G180" s="28"/>
      <c r="H180" s="33"/>
      <c r="I180" s="29"/>
      <c r="J180" s="109"/>
      <c r="K180" s="101"/>
    </row>
    <row r="181" spans="1:11" ht="14.1" customHeight="1">
      <c r="A181" s="14"/>
      <c r="B181" s="19" t="s">
        <v>388</v>
      </c>
      <c r="C181" s="14"/>
      <c r="D181" s="31"/>
      <c r="E181" s="2"/>
      <c r="F181" s="27"/>
      <c r="G181" s="28"/>
      <c r="H181" s="33"/>
      <c r="I181" s="29"/>
      <c r="J181" s="109"/>
      <c r="K181" s="101"/>
    </row>
    <row r="182" spans="1:11" ht="14.1" customHeight="1">
      <c r="A182" s="100"/>
      <c r="B182" s="19" t="s">
        <v>389</v>
      </c>
      <c r="C182" s="14"/>
      <c r="D182" s="31"/>
    </row>
    <row r="183" spans="1:11">
      <c r="A183" s="100"/>
      <c r="B183" s="36" t="s">
        <v>390</v>
      </c>
      <c r="C183" s="36"/>
      <c r="D183" s="31">
        <f>Mes!J214</f>
        <v>20</v>
      </c>
      <c r="E183" s="2" t="s">
        <v>17</v>
      </c>
      <c r="F183" s="27">
        <v>2042</v>
      </c>
      <c r="G183" s="28" t="s">
        <v>9</v>
      </c>
      <c r="H183" s="33">
        <v>43</v>
      </c>
      <c r="I183" s="29" t="s">
        <v>4</v>
      </c>
      <c r="J183" s="109">
        <f>IF(MID(I183,1,2)=("P."),(ROUND(D183*((F183)+(H183/100)),)),IF(MID(I183,1,2)=("%o"),(ROUND(D183*(((F183)+(H183/100))/1000),)),IF(MID(I183,1,2)=("Ea"),(ROUND(D183*((F183)+(H183/100)),)),ROUND(D183*(((F183)+(H183/100))/100),))))</f>
        <v>40849</v>
      </c>
      <c r="K183" s="101" t="s">
        <v>11</v>
      </c>
    </row>
    <row r="184" spans="1:11">
      <c r="A184" s="100"/>
      <c r="B184" s="36"/>
      <c r="C184" s="36"/>
      <c r="D184" s="197" t="s">
        <v>415</v>
      </c>
      <c r="E184" s="197"/>
      <c r="F184" s="197"/>
      <c r="G184" s="197"/>
      <c r="H184" s="197"/>
      <c r="I184" s="197"/>
      <c r="J184" s="197"/>
      <c r="K184" s="197"/>
    </row>
    <row r="185" spans="1:11">
      <c r="A185" s="100"/>
      <c r="C185" s="11"/>
      <c r="E185" s="103"/>
      <c r="F185" s="103" t="s">
        <v>132</v>
      </c>
      <c r="G185" s="110"/>
      <c r="H185" s="41"/>
      <c r="I185" s="104"/>
      <c r="J185" s="114">
        <f>SUM(J134:J183)</f>
        <v>385243</v>
      </c>
      <c r="K185" s="7" t="s">
        <v>11</v>
      </c>
    </row>
    <row r="186" spans="1:11">
      <c r="A186" s="100"/>
      <c r="C186" s="11"/>
      <c r="E186" s="103"/>
      <c r="F186" s="103" t="s">
        <v>407</v>
      </c>
      <c r="G186" s="110"/>
      <c r="H186" s="41"/>
      <c r="I186" s="104"/>
      <c r="J186" s="91"/>
      <c r="K186" s="7"/>
    </row>
    <row r="187" spans="1:11">
      <c r="A187" s="100"/>
      <c r="C187" s="11"/>
      <c r="E187" s="103"/>
      <c r="F187" s="103"/>
      <c r="G187" s="110"/>
      <c r="H187" s="41"/>
      <c r="I187" s="39" t="s">
        <v>391</v>
      </c>
      <c r="J187" s="114"/>
      <c r="K187" s="7"/>
    </row>
    <row r="188" spans="1:11">
      <c r="A188" s="100"/>
      <c r="B188" s="36"/>
      <c r="C188" s="36"/>
      <c r="D188" s="63"/>
      <c r="E188" s="103"/>
      <c r="F188" s="39"/>
      <c r="G188" s="110"/>
      <c r="H188" s="41"/>
      <c r="I188" s="104"/>
      <c r="J188" s="46"/>
    </row>
    <row r="189" spans="1:11">
      <c r="B189" s="113" t="s">
        <v>133</v>
      </c>
      <c r="C189" s="36"/>
      <c r="D189" s="63"/>
      <c r="E189" s="103"/>
      <c r="F189" s="39"/>
      <c r="G189" s="110"/>
      <c r="H189" s="41"/>
      <c r="I189" s="104"/>
      <c r="J189" s="42"/>
    </row>
    <row r="190" spans="1:11">
      <c r="A190" s="100">
        <v>1</v>
      </c>
      <c r="B190" s="36" t="s">
        <v>117</v>
      </c>
      <c r="C190" s="36"/>
      <c r="D190" s="37"/>
      <c r="E190" s="103"/>
      <c r="F190" s="39"/>
      <c r="G190" s="110"/>
      <c r="H190" s="41"/>
      <c r="I190" s="104"/>
      <c r="J190" s="42"/>
      <c r="K190" s="7"/>
    </row>
    <row r="191" spans="1:11">
      <c r="A191" s="36"/>
      <c r="B191" s="36" t="s">
        <v>111</v>
      </c>
      <c r="C191" s="36"/>
      <c r="D191" s="37"/>
      <c r="E191" s="103"/>
      <c r="F191" s="39"/>
      <c r="G191" s="110"/>
      <c r="H191" s="41"/>
      <c r="I191" s="104"/>
      <c r="J191" s="42"/>
      <c r="K191" s="7"/>
    </row>
    <row r="192" spans="1:11">
      <c r="A192" s="36"/>
      <c r="B192" s="36" t="s">
        <v>112</v>
      </c>
      <c r="C192" s="36"/>
      <c r="D192" s="37"/>
      <c r="E192" s="103"/>
      <c r="F192" s="39"/>
      <c r="G192" s="110"/>
      <c r="H192" s="41"/>
      <c r="I192" s="104"/>
      <c r="J192" s="42"/>
      <c r="K192" s="7"/>
    </row>
    <row r="193" spans="1:11">
      <c r="A193" s="36"/>
      <c r="B193" s="36" t="s">
        <v>113</v>
      </c>
      <c r="C193" s="36"/>
      <c r="D193" s="37"/>
      <c r="E193" s="36"/>
      <c r="F193" s="36"/>
      <c r="G193" s="36"/>
      <c r="H193" s="36"/>
      <c r="I193" s="36"/>
      <c r="J193" s="36"/>
      <c r="K193" s="7"/>
    </row>
    <row r="194" spans="1:11">
      <c r="A194" s="100"/>
      <c r="B194" s="36" t="s">
        <v>114</v>
      </c>
      <c r="C194" s="36"/>
      <c r="D194" s="36"/>
      <c r="K194" s="7"/>
    </row>
    <row r="195" spans="1:11">
      <c r="A195" s="100"/>
      <c r="B195" s="36" t="s">
        <v>143</v>
      </c>
      <c r="C195" s="36"/>
      <c r="D195" s="25">
        <f>Mes!J219</f>
        <v>210</v>
      </c>
      <c r="E195" s="2" t="s">
        <v>25</v>
      </c>
      <c r="F195" s="27"/>
      <c r="G195" s="28"/>
      <c r="H195" s="33"/>
      <c r="I195" s="29" t="s">
        <v>115</v>
      </c>
      <c r="J195" s="24"/>
      <c r="K195" s="7"/>
    </row>
    <row r="196" spans="1:11">
      <c r="A196" s="100"/>
      <c r="B196" s="36" t="s">
        <v>144</v>
      </c>
      <c r="C196" s="36"/>
      <c r="D196" s="25">
        <f>Mes!J222</f>
        <v>50</v>
      </c>
      <c r="E196" s="2" t="s">
        <v>25</v>
      </c>
      <c r="F196" s="27"/>
      <c r="G196" s="28"/>
      <c r="H196" s="33"/>
      <c r="I196" s="29" t="s">
        <v>115</v>
      </c>
      <c r="J196" s="24"/>
      <c r="K196" s="7"/>
    </row>
    <row r="197" spans="1:11">
      <c r="A197" s="100"/>
      <c r="B197" s="36"/>
      <c r="C197" s="36"/>
      <c r="D197" s="103" t="s">
        <v>134</v>
      </c>
      <c r="E197" s="103"/>
      <c r="G197" s="110"/>
      <c r="H197" s="41"/>
      <c r="I197" s="104"/>
      <c r="J197" s="114"/>
      <c r="K197" s="101"/>
    </row>
    <row r="198" spans="1:11">
      <c r="A198" s="100"/>
      <c r="B198" s="36"/>
      <c r="C198" s="36"/>
      <c r="D198" s="103"/>
      <c r="E198" s="103"/>
      <c r="G198" s="110"/>
      <c r="H198" s="41"/>
      <c r="I198" s="104"/>
      <c r="J198" s="91"/>
      <c r="K198" s="101"/>
    </row>
    <row r="199" spans="1:11" ht="15.75" thickBot="1">
      <c r="A199" s="100"/>
      <c r="B199" s="36"/>
      <c r="C199" s="36"/>
      <c r="D199" s="63"/>
      <c r="E199" s="103"/>
      <c r="F199" s="39"/>
      <c r="G199" s="110"/>
      <c r="H199" s="41"/>
      <c r="I199" s="104"/>
      <c r="J199" s="46"/>
      <c r="K199" s="101"/>
    </row>
    <row r="200" spans="1:11" ht="19.5" thickBot="1">
      <c r="A200" s="100"/>
      <c r="B200" s="36"/>
      <c r="C200" s="168" t="s">
        <v>416</v>
      </c>
      <c r="D200" s="169"/>
      <c r="E200" s="2"/>
      <c r="F200" s="27"/>
      <c r="G200" s="28"/>
      <c r="H200" s="33"/>
      <c r="I200" s="29"/>
      <c r="J200" s="24"/>
      <c r="K200" s="7"/>
    </row>
    <row r="201" spans="1:11">
      <c r="A201" s="100"/>
      <c r="B201" s="170" t="s">
        <v>417</v>
      </c>
      <c r="C201" s="38" t="s">
        <v>418</v>
      </c>
      <c r="D201" s="38"/>
      <c r="E201" s="171"/>
      <c r="F201" s="27"/>
      <c r="G201" s="28"/>
      <c r="H201" s="172" t="s">
        <v>419</v>
      </c>
      <c r="I201" s="29"/>
      <c r="J201" s="24"/>
      <c r="K201" s="7"/>
    </row>
    <row r="202" spans="1:11">
      <c r="A202" s="100"/>
      <c r="B202" s="170" t="s">
        <v>438</v>
      </c>
      <c r="C202" s="38" t="s">
        <v>439</v>
      </c>
      <c r="D202" s="38"/>
      <c r="E202" s="171"/>
      <c r="F202" s="27"/>
      <c r="G202" s="28"/>
      <c r="H202" s="172" t="s">
        <v>419</v>
      </c>
      <c r="I202" s="29"/>
      <c r="J202" s="24"/>
      <c r="K202" s="7"/>
    </row>
    <row r="203" spans="1:11">
      <c r="A203" s="100"/>
      <c r="B203" s="170" t="s">
        <v>440</v>
      </c>
      <c r="C203" s="38" t="s">
        <v>442</v>
      </c>
      <c r="D203" s="38"/>
      <c r="E203" s="171"/>
      <c r="F203" s="27"/>
      <c r="G203" s="28"/>
      <c r="H203" s="172" t="s">
        <v>419</v>
      </c>
      <c r="I203" s="29"/>
      <c r="J203" s="24"/>
      <c r="K203" s="7"/>
    </row>
    <row r="204" spans="1:11">
      <c r="A204" s="100"/>
      <c r="B204" s="170" t="s">
        <v>441</v>
      </c>
      <c r="C204" s="38" t="s">
        <v>443</v>
      </c>
      <c r="D204" s="38"/>
      <c r="E204" s="171"/>
      <c r="F204" s="27"/>
      <c r="G204" s="28"/>
      <c r="H204" s="172" t="s">
        <v>419</v>
      </c>
      <c r="I204" s="29"/>
      <c r="J204" s="24"/>
      <c r="K204" s="7"/>
    </row>
    <row r="205" spans="1:11">
      <c r="A205" s="100"/>
      <c r="B205" s="36"/>
      <c r="C205" s="36"/>
      <c r="D205" s="166" t="s">
        <v>420</v>
      </c>
      <c r="E205" s="2"/>
      <c r="F205" s="103"/>
      <c r="G205" s="28"/>
      <c r="H205" s="172" t="s">
        <v>419</v>
      </c>
      <c r="I205" s="29"/>
      <c r="J205" s="24"/>
      <c r="K205" s="7"/>
    </row>
    <row r="206" spans="1:11">
      <c r="A206" s="100"/>
      <c r="B206" s="36"/>
      <c r="C206" s="36"/>
      <c r="D206" s="166"/>
      <c r="E206" s="2"/>
      <c r="F206" s="103"/>
      <c r="G206" s="28"/>
      <c r="H206" s="173"/>
      <c r="I206" s="29"/>
      <c r="J206" s="24"/>
      <c r="K206" s="7"/>
    </row>
    <row r="207" spans="1:11">
      <c r="A207" s="100"/>
      <c r="B207" s="170" t="s">
        <v>421</v>
      </c>
      <c r="C207" s="36"/>
      <c r="D207" s="31"/>
      <c r="E207" s="2"/>
      <c r="F207" s="27"/>
      <c r="G207" s="28"/>
      <c r="H207" s="33"/>
      <c r="I207" s="29"/>
      <c r="J207" s="24"/>
      <c r="K207" s="7"/>
    </row>
    <row r="208" spans="1:11">
      <c r="A208" s="100">
        <v>1</v>
      </c>
      <c r="B208" s="174" t="s">
        <v>422</v>
      </c>
      <c r="C208" s="36"/>
      <c r="D208" s="31"/>
      <c r="E208" s="2"/>
      <c r="F208" s="27"/>
      <c r="G208" s="28"/>
      <c r="H208" s="33"/>
      <c r="I208" s="29"/>
      <c r="J208" s="24"/>
      <c r="K208" s="7"/>
    </row>
    <row r="209" spans="1:11">
      <c r="A209" s="100"/>
      <c r="B209" s="174" t="s">
        <v>423</v>
      </c>
      <c r="C209" s="36"/>
      <c r="D209" s="31"/>
      <c r="E209" s="2"/>
      <c r="F209" s="27"/>
      <c r="G209" s="28"/>
      <c r="H209" s="33"/>
      <c r="I209" s="29"/>
      <c r="J209" s="24"/>
      <c r="K209" s="7"/>
    </row>
    <row r="210" spans="1:11">
      <c r="A210" s="100">
        <v>2</v>
      </c>
      <c r="B210" s="174" t="s">
        <v>424</v>
      </c>
      <c r="C210" s="36"/>
      <c r="D210" s="31"/>
      <c r="E210" s="2"/>
      <c r="F210" s="27"/>
      <c r="G210" s="28"/>
      <c r="H210" s="33"/>
      <c r="I210" s="29"/>
      <c r="J210" s="24"/>
      <c r="K210" s="7"/>
    </row>
    <row r="211" spans="1:11">
      <c r="A211" s="100">
        <v>3</v>
      </c>
      <c r="B211" s="174" t="s">
        <v>425</v>
      </c>
      <c r="C211" s="36"/>
      <c r="D211" s="31"/>
      <c r="E211" s="2"/>
      <c r="F211" s="27"/>
      <c r="G211" s="28"/>
      <c r="H211" s="33"/>
      <c r="I211" s="29"/>
      <c r="J211" s="24"/>
      <c r="K211" s="7"/>
    </row>
    <row r="212" spans="1:11">
      <c r="A212" s="100">
        <v>4</v>
      </c>
      <c r="B212" s="174" t="s">
        <v>426</v>
      </c>
      <c r="C212" s="36"/>
      <c r="D212" s="31"/>
      <c r="E212" s="2"/>
      <c r="F212" s="27"/>
      <c r="G212" s="28"/>
      <c r="H212" s="33"/>
      <c r="I212" s="29"/>
      <c r="J212" s="24"/>
      <c r="K212" s="7"/>
    </row>
    <row r="213" spans="1:11">
      <c r="A213" s="100">
        <v>5</v>
      </c>
      <c r="B213" s="174" t="s">
        <v>427</v>
      </c>
      <c r="C213" s="36"/>
      <c r="D213" s="31"/>
      <c r="E213" s="2"/>
      <c r="F213" s="27"/>
      <c r="G213" s="28"/>
      <c r="H213" s="33"/>
      <c r="I213" s="29"/>
      <c r="J213" s="24"/>
      <c r="K213" s="7"/>
    </row>
    <row r="214" spans="1:11">
      <c r="A214" s="100">
        <v>6</v>
      </c>
      <c r="B214" s="174" t="s">
        <v>428</v>
      </c>
      <c r="C214" s="36"/>
      <c r="D214" s="31"/>
      <c r="E214" s="2"/>
      <c r="F214" s="27"/>
      <c r="G214" s="28"/>
      <c r="H214" s="33"/>
      <c r="I214" s="29"/>
      <c r="J214" s="24"/>
      <c r="K214" s="7"/>
    </row>
    <row r="215" spans="1:11">
      <c r="A215" s="100">
        <v>7</v>
      </c>
      <c r="B215" s="174" t="s">
        <v>429</v>
      </c>
      <c r="C215" s="36"/>
      <c r="D215" s="31"/>
      <c r="E215" s="2"/>
      <c r="F215" s="27"/>
      <c r="G215" s="28"/>
      <c r="H215" s="33"/>
      <c r="I215" s="29"/>
      <c r="J215" s="24"/>
      <c r="K215" s="7"/>
    </row>
    <row r="216" spans="1:11">
      <c r="A216" s="100">
        <v>8</v>
      </c>
      <c r="B216" s="174" t="s">
        <v>430</v>
      </c>
      <c r="C216" s="36"/>
      <c r="D216" s="31"/>
      <c r="E216" s="2"/>
      <c r="F216" s="27"/>
      <c r="G216" s="28"/>
      <c r="H216" s="33"/>
      <c r="I216" s="29"/>
      <c r="J216" s="24"/>
      <c r="K216" s="7"/>
    </row>
    <row r="217" spans="1:11" ht="15.75" customHeight="1">
      <c r="A217" s="100">
        <v>9</v>
      </c>
      <c r="B217" s="174" t="s">
        <v>431</v>
      </c>
      <c r="C217" s="36"/>
      <c r="D217" s="31"/>
      <c r="E217" s="2"/>
      <c r="F217" s="27"/>
      <c r="G217" s="28"/>
      <c r="H217" s="33"/>
      <c r="I217" s="29"/>
      <c r="J217" s="24"/>
      <c r="K217" s="7"/>
    </row>
    <row r="218" spans="1:11" ht="15.75" customHeight="1">
      <c r="A218" s="100">
        <v>10</v>
      </c>
      <c r="B218" s="174" t="s">
        <v>432</v>
      </c>
      <c r="C218" s="36"/>
      <c r="D218" s="31"/>
      <c r="E218" s="2"/>
      <c r="F218" s="27"/>
      <c r="G218" s="28"/>
      <c r="H218" s="33"/>
      <c r="I218" s="29"/>
      <c r="J218" s="24"/>
      <c r="K218" s="7"/>
    </row>
    <row r="219" spans="1:11" ht="15.75" customHeight="1">
      <c r="A219" s="100">
        <v>11</v>
      </c>
      <c r="B219" s="174" t="s">
        <v>433</v>
      </c>
      <c r="C219" s="36"/>
      <c r="D219" s="31"/>
      <c r="E219" s="2"/>
      <c r="F219" s="27"/>
      <c r="G219" s="28"/>
      <c r="H219" s="33"/>
      <c r="I219" s="29"/>
      <c r="J219" s="24"/>
      <c r="K219" s="7"/>
    </row>
    <row r="220" spans="1:11" ht="15" customHeight="1">
      <c r="A220" s="100"/>
      <c r="B220" s="175"/>
      <c r="C220" s="36"/>
      <c r="D220" s="31"/>
      <c r="E220" s="2"/>
      <c r="F220" s="27"/>
      <c r="G220" s="28"/>
      <c r="H220" s="33"/>
      <c r="I220" s="29"/>
      <c r="J220" s="24"/>
      <c r="K220" s="7"/>
    </row>
    <row r="221" spans="1:11" ht="15" customHeight="1">
      <c r="A221" s="100"/>
      <c r="B221" s="175"/>
      <c r="C221" s="36"/>
      <c r="D221" s="31"/>
      <c r="E221" s="2"/>
      <c r="F221" s="27"/>
      <c r="G221" s="28"/>
      <c r="H221" s="33"/>
      <c r="I221" s="29"/>
      <c r="J221" s="24"/>
      <c r="K221" s="7"/>
    </row>
    <row r="222" spans="1:11" ht="15" customHeight="1">
      <c r="A222" s="100"/>
      <c r="B222" s="175"/>
      <c r="C222" s="36"/>
      <c r="D222" s="31"/>
      <c r="E222" s="2"/>
      <c r="F222" s="27"/>
      <c r="G222" s="28"/>
      <c r="H222" s="33"/>
      <c r="I222" s="29"/>
      <c r="J222" s="24"/>
      <c r="K222" s="7"/>
    </row>
    <row r="223" spans="1:11" ht="15" customHeight="1">
      <c r="A223" s="100"/>
      <c r="B223" s="170" t="s">
        <v>434</v>
      </c>
      <c r="C223" s="36"/>
      <c r="D223" s="31"/>
      <c r="E223" s="2"/>
      <c r="F223" s="27"/>
      <c r="G223" s="28"/>
      <c r="H223" s="33"/>
      <c r="I223" s="29"/>
      <c r="J223" s="24"/>
      <c r="K223" s="7"/>
    </row>
    <row r="224" spans="1:11" ht="15" customHeight="1">
      <c r="A224" s="100"/>
      <c r="B224" s="19"/>
      <c r="C224" s="11"/>
      <c r="D224" s="31"/>
      <c r="E224" s="2"/>
      <c r="F224" s="27"/>
      <c r="G224" s="28"/>
      <c r="H224" s="33"/>
      <c r="I224" s="29"/>
      <c r="J224" s="109"/>
      <c r="K224" s="7"/>
    </row>
    <row r="225" spans="1:11" ht="15" customHeight="1">
      <c r="A225" s="12"/>
      <c r="B225" s="39"/>
      <c r="C225" s="12"/>
      <c r="D225" s="6" t="s">
        <v>0</v>
      </c>
      <c r="E225" s="14"/>
      <c r="F225" s="12"/>
      <c r="G225" s="14"/>
      <c r="H225" s="39"/>
      <c r="I225" s="100" t="s">
        <v>131</v>
      </c>
      <c r="J225" s="176"/>
      <c r="K225" s="7"/>
    </row>
    <row r="226" spans="1:11" ht="15" customHeight="1">
      <c r="A226" s="14"/>
      <c r="B226" s="19"/>
      <c r="C226" s="14"/>
      <c r="D226" s="4" t="s">
        <v>435</v>
      </c>
      <c r="E226" s="14"/>
      <c r="F226" s="2" t="s">
        <v>436</v>
      </c>
      <c r="G226" s="177"/>
      <c r="H226" s="12"/>
      <c r="I226" s="104"/>
      <c r="J226" s="39"/>
      <c r="K226" s="7"/>
    </row>
    <row r="227" spans="1:11" ht="15" customHeight="1">
      <c r="A227" s="14"/>
      <c r="B227" s="19"/>
      <c r="C227" s="178" t="s">
        <v>1</v>
      </c>
      <c r="D227" s="102"/>
      <c r="E227" s="14"/>
      <c r="F227" s="12"/>
      <c r="G227" s="14"/>
      <c r="H227" s="124" t="s">
        <v>437</v>
      </c>
      <c r="I227" s="104"/>
      <c r="J227" s="14"/>
      <c r="K227" s="7"/>
    </row>
    <row r="228" spans="1:11" ht="15" customHeight="1">
      <c r="A228" s="14"/>
      <c r="B228" s="36"/>
      <c r="C228" s="36"/>
      <c r="D228" s="37"/>
      <c r="E228" s="26"/>
      <c r="F228" s="11"/>
      <c r="G228" s="11"/>
      <c r="H228" s="33"/>
      <c r="I228" s="6"/>
      <c r="J228" s="22"/>
      <c r="K228" s="103"/>
    </row>
    <row r="229" spans="1:11" ht="15" customHeight="1">
      <c r="A229" s="100"/>
      <c r="B229" s="36"/>
      <c r="C229" s="36"/>
      <c r="D229" s="115"/>
      <c r="E229" s="103"/>
      <c r="F229" s="39"/>
      <c r="G229" s="104"/>
      <c r="H229" s="103"/>
      <c r="I229" s="104"/>
      <c r="J229" s="39"/>
      <c r="K229" s="103"/>
    </row>
    <row r="230" spans="1:11" ht="15" customHeight="1">
      <c r="A230" s="100"/>
      <c r="B230" s="36"/>
      <c r="C230" s="36"/>
      <c r="D230" s="102"/>
      <c r="E230" s="103"/>
      <c r="F230" s="39"/>
      <c r="G230" s="104"/>
      <c r="H230" s="103"/>
      <c r="I230" s="104"/>
      <c r="J230" s="39"/>
      <c r="K230" s="103"/>
    </row>
    <row r="231" spans="1:11" ht="15" customHeight="1">
      <c r="A231" s="100"/>
      <c r="B231" s="36"/>
      <c r="C231" s="36"/>
      <c r="D231" s="102"/>
      <c r="E231" s="103"/>
      <c r="F231" s="39"/>
      <c r="G231" s="104"/>
      <c r="H231" s="103"/>
      <c r="I231" s="104"/>
      <c r="J231" s="39"/>
      <c r="K231" s="103"/>
    </row>
    <row r="232" spans="1:11" ht="15" customHeight="1">
      <c r="A232" s="100"/>
      <c r="B232" s="36"/>
      <c r="C232" s="36"/>
      <c r="D232" s="102"/>
      <c r="E232" s="103"/>
      <c r="F232" s="39"/>
      <c r="G232" s="104"/>
      <c r="H232" s="103"/>
      <c r="I232" s="104"/>
      <c r="J232" s="39"/>
      <c r="K232" s="103"/>
    </row>
    <row r="233" spans="1:11" ht="15" customHeight="1">
      <c r="A233" s="100"/>
      <c r="B233" s="36"/>
      <c r="C233" s="36"/>
      <c r="D233" s="116"/>
      <c r="E233" s="103"/>
      <c r="F233" s="39"/>
      <c r="G233" s="104"/>
      <c r="H233" s="103"/>
      <c r="I233" s="104"/>
      <c r="J233" s="39"/>
      <c r="K233" s="103"/>
    </row>
    <row r="234" spans="1:11">
      <c r="A234" s="100"/>
      <c r="B234" s="36"/>
      <c r="C234" s="36"/>
      <c r="D234" s="116"/>
      <c r="E234" s="103"/>
      <c r="F234" s="39"/>
      <c r="G234" s="104"/>
      <c r="H234" s="103"/>
      <c r="I234" s="104"/>
      <c r="J234" s="39"/>
      <c r="K234" s="103"/>
    </row>
    <row r="235" spans="1:11">
      <c r="A235" s="100"/>
      <c r="B235" s="36"/>
      <c r="C235" s="36"/>
      <c r="D235" s="116"/>
      <c r="E235" s="103"/>
      <c r="F235" s="39"/>
      <c r="G235" s="104"/>
      <c r="H235" s="103"/>
      <c r="I235" s="104"/>
      <c r="J235" s="39"/>
      <c r="K235" s="103"/>
    </row>
    <row r="236" spans="1:11">
      <c r="A236" s="100"/>
      <c r="B236" s="36"/>
      <c r="C236" s="36"/>
      <c r="D236" s="116"/>
      <c r="E236" s="103"/>
      <c r="F236" s="39"/>
      <c r="G236" s="104"/>
      <c r="H236" s="103"/>
      <c r="I236" s="104"/>
      <c r="J236" s="39"/>
      <c r="K236" s="103"/>
    </row>
    <row r="237" spans="1:11">
      <c r="A237" s="100"/>
      <c r="G237" s="104"/>
      <c r="H237" s="103"/>
      <c r="I237" s="104"/>
      <c r="J237" s="39"/>
      <c r="K237" s="12"/>
    </row>
    <row r="238" spans="1:11">
      <c r="A238" s="100"/>
      <c r="G238" s="104"/>
      <c r="H238" s="103"/>
      <c r="I238" s="104"/>
      <c r="J238" s="39"/>
      <c r="K238" s="12"/>
    </row>
    <row r="239" spans="1:11">
      <c r="A239" s="100"/>
      <c r="G239" s="104"/>
      <c r="H239" s="103"/>
      <c r="I239" s="104"/>
      <c r="J239" s="39"/>
    </row>
    <row r="240" spans="1:11">
      <c r="A240" s="100"/>
      <c r="B240" s="36"/>
      <c r="C240" s="36"/>
      <c r="D240" s="116"/>
      <c r="E240" s="103"/>
      <c r="F240" s="39"/>
      <c r="G240" s="104"/>
      <c r="H240" s="103"/>
      <c r="I240" s="104"/>
      <c r="J240" s="39"/>
    </row>
    <row r="241" spans="1:10">
      <c r="A241" s="117"/>
      <c r="B241" s="12"/>
      <c r="C241" s="14"/>
      <c r="D241" s="14"/>
      <c r="E241" s="14"/>
      <c r="F241" s="12"/>
      <c r="G241" s="14"/>
      <c r="H241" s="14"/>
      <c r="I241" s="14"/>
      <c r="J241" s="14"/>
    </row>
    <row r="242" spans="1:10">
      <c r="A242" s="117"/>
      <c r="B242" s="19"/>
      <c r="C242" s="14"/>
      <c r="D242" s="3"/>
      <c r="E242" s="14"/>
      <c r="F242" s="12"/>
      <c r="G242" s="14"/>
      <c r="H242" s="14"/>
      <c r="I242" s="3"/>
      <c r="J242" s="14"/>
    </row>
    <row r="243" spans="1:10">
      <c r="A243" s="117"/>
      <c r="B243" s="19"/>
      <c r="C243" s="14"/>
      <c r="D243" s="11"/>
      <c r="E243" s="14"/>
      <c r="F243" s="12"/>
      <c r="G243" s="14"/>
      <c r="H243" s="14"/>
      <c r="I243" s="11"/>
      <c r="J243" s="14"/>
    </row>
    <row r="244" spans="1:10">
      <c r="A244" s="1"/>
      <c r="H244" s="1"/>
    </row>
    <row r="245" spans="1:10">
      <c r="A245" s="1"/>
      <c r="H245" s="1"/>
    </row>
    <row r="246" spans="1:10">
      <c r="A246" s="1"/>
      <c r="H246" s="1"/>
    </row>
    <row r="247" spans="1:10">
      <c r="A247" s="1"/>
      <c r="H247" s="1"/>
    </row>
    <row r="248" spans="1:10">
      <c r="A248" s="1"/>
      <c r="H248" s="1"/>
    </row>
    <row r="249" spans="1:10">
      <c r="A249" s="1"/>
      <c r="H249" s="1"/>
    </row>
    <row r="250" spans="1:10">
      <c r="A250" s="1"/>
      <c r="H250" s="1"/>
    </row>
    <row r="251" spans="1:10">
      <c r="A251" s="14"/>
      <c r="B251" s="88"/>
      <c r="C251" s="11"/>
      <c r="D251" s="25"/>
      <c r="E251" s="26"/>
      <c r="F251" s="11"/>
      <c r="G251" s="11"/>
      <c r="H251" s="33"/>
      <c r="I251" s="6"/>
      <c r="J251" s="22"/>
    </row>
    <row r="252" spans="1:10">
      <c r="A252" s="14"/>
      <c r="B252" s="88"/>
      <c r="C252" s="11"/>
      <c r="D252" s="25"/>
      <c r="E252" s="26"/>
      <c r="F252" s="11"/>
      <c r="G252" s="11"/>
      <c r="H252" s="33"/>
      <c r="I252" s="6"/>
      <c r="J252" s="22"/>
    </row>
    <row r="253" spans="1:10">
      <c r="A253" s="14"/>
      <c r="B253" s="88"/>
      <c r="C253" s="11"/>
      <c r="D253" s="25"/>
      <c r="E253" s="26"/>
      <c r="F253" s="11"/>
      <c r="G253" s="11"/>
      <c r="H253" s="33"/>
      <c r="I253" s="6"/>
      <c r="J253" s="22"/>
    </row>
    <row r="254" spans="1:10">
      <c r="A254" s="14"/>
      <c r="B254" s="88"/>
      <c r="C254" s="11"/>
      <c r="D254" s="25"/>
      <c r="E254" s="26"/>
      <c r="F254" s="11"/>
      <c r="G254" s="11"/>
      <c r="H254" s="33"/>
      <c r="I254" s="6"/>
      <c r="J254" s="22"/>
    </row>
    <row r="255" spans="1:10">
      <c r="A255" s="14"/>
      <c r="B255" s="88"/>
      <c r="C255" s="11"/>
      <c r="D255" s="25"/>
      <c r="E255" s="26"/>
      <c r="F255" s="11"/>
      <c r="G255" s="11"/>
      <c r="H255" s="33"/>
      <c r="I255" s="6"/>
      <c r="J255" s="22"/>
    </row>
    <row r="256" spans="1:10">
      <c r="A256" s="14"/>
      <c r="B256" s="88"/>
      <c r="C256" s="11"/>
      <c r="D256" s="25"/>
      <c r="E256" s="26"/>
      <c r="F256" s="11"/>
      <c r="G256" s="11"/>
      <c r="H256" s="33"/>
      <c r="I256" s="6"/>
      <c r="J256" s="22"/>
    </row>
    <row r="257" spans="1:10">
      <c r="A257" s="14"/>
      <c r="B257" s="88"/>
      <c r="C257" s="11"/>
      <c r="D257" s="25"/>
      <c r="E257" s="26"/>
      <c r="F257" s="11"/>
      <c r="G257" s="11"/>
      <c r="H257" s="33"/>
      <c r="I257" s="6"/>
      <c r="J257" s="22"/>
    </row>
    <row r="258" spans="1:10">
      <c r="A258" s="14"/>
      <c r="B258" s="88"/>
      <c r="C258" s="11"/>
      <c r="D258" s="25"/>
      <c r="E258" s="26"/>
      <c r="F258" s="11"/>
      <c r="G258" s="11"/>
      <c r="H258" s="33"/>
      <c r="I258" s="6"/>
      <c r="J258" s="22"/>
    </row>
    <row r="259" spans="1:10">
      <c r="A259" s="14"/>
      <c r="B259" s="88"/>
      <c r="C259" s="11"/>
      <c r="D259" s="25"/>
      <c r="E259" s="26"/>
      <c r="F259" s="11"/>
      <c r="G259" s="11"/>
      <c r="H259" s="33"/>
      <c r="I259" s="6"/>
      <c r="J259" s="22"/>
    </row>
    <row r="260" spans="1:10">
      <c r="A260" s="14"/>
      <c r="B260" s="88"/>
      <c r="C260" s="11"/>
      <c r="D260" s="25"/>
      <c r="E260" s="26"/>
      <c r="F260" s="11"/>
      <c r="G260" s="11"/>
      <c r="H260" s="33"/>
      <c r="I260" s="6"/>
      <c r="J260" s="22"/>
    </row>
    <row r="261" spans="1:10">
      <c r="A261" s="14"/>
      <c r="B261" s="88"/>
      <c r="C261" s="11"/>
      <c r="D261" s="25"/>
      <c r="E261" s="26"/>
      <c r="F261" s="11"/>
      <c r="G261" s="11"/>
      <c r="H261" s="33"/>
      <c r="I261" s="6"/>
      <c r="J261" s="22"/>
    </row>
    <row r="262" spans="1:10">
      <c r="A262" s="14"/>
      <c r="B262" s="88"/>
      <c r="C262" s="11"/>
      <c r="D262" s="25"/>
      <c r="E262" s="26"/>
      <c r="F262" s="11"/>
      <c r="G262" s="11"/>
      <c r="H262" s="33"/>
      <c r="I262" s="6"/>
      <c r="J262" s="22"/>
    </row>
    <row r="263" spans="1:10">
      <c r="A263" s="14"/>
      <c r="B263" s="88"/>
      <c r="C263" s="11"/>
      <c r="D263" s="25"/>
      <c r="E263" s="26"/>
      <c r="F263" s="11"/>
      <c r="G263" s="11"/>
      <c r="H263" s="33"/>
      <c r="I263" s="6"/>
      <c r="J263" s="22"/>
    </row>
    <row r="264" spans="1:10">
      <c r="A264" s="14"/>
      <c r="B264" s="88"/>
      <c r="C264" s="11"/>
      <c r="D264" s="25"/>
      <c r="E264" s="26"/>
      <c r="F264" s="11"/>
      <c r="G264" s="11"/>
      <c r="H264" s="33"/>
      <c r="I264" s="6"/>
      <c r="J264" s="22"/>
    </row>
    <row r="265" spans="1:10">
      <c r="A265" s="14"/>
      <c r="B265" s="88"/>
      <c r="C265" s="11"/>
      <c r="D265" s="25"/>
      <c r="E265" s="26"/>
      <c r="F265" s="11"/>
      <c r="G265" s="11"/>
      <c r="H265" s="33"/>
      <c r="I265" s="6"/>
      <c r="J265" s="22"/>
    </row>
    <row r="266" spans="1:10">
      <c r="A266" s="14"/>
      <c r="B266" s="88"/>
      <c r="C266" s="11"/>
      <c r="D266" s="25"/>
      <c r="E266" s="26"/>
      <c r="F266" s="11"/>
      <c r="G266" s="11"/>
      <c r="H266" s="33"/>
      <c r="I266" s="6"/>
      <c r="J266" s="22"/>
    </row>
    <row r="267" spans="1:10">
      <c r="A267" s="14"/>
      <c r="B267" s="88"/>
      <c r="C267" s="11"/>
      <c r="D267" s="25"/>
      <c r="E267" s="26"/>
      <c r="F267" s="11"/>
      <c r="G267" s="11"/>
      <c r="H267" s="33"/>
      <c r="I267" s="6"/>
      <c r="J267" s="22"/>
    </row>
    <row r="268" spans="1:10">
      <c r="A268" s="14"/>
      <c r="B268" s="88"/>
      <c r="C268" s="11"/>
      <c r="D268" s="25"/>
      <c r="E268" s="26"/>
      <c r="F268" s="11"/>
      <c r="G268" s="11"/>
      <c r="H268" s="33"/>
      <c r="I268" s="6"/>
      <c r="J268" s="22"/>
    </row>
    <row r="269" spans="1:10">
      <c r="A269" s="14"/>
      <c r="B269" s="88"/>
      <c r="C269" s="11"/>
      <c r="D269" s="25"/>
      <c r="E269" s="26"/>
      <c r="F269" s="27"/>
      <c r="G269" s="28"/>
      <c r="H269" s="33"/>
      <c r="I269" s="29"/>
      <c r="J269" s="24"/>
    </row>
    <row r="270" spans="1:10">
      <c r="A270" s="1"/>
      <c r="B270" s="88"/>
      <c r="C270" s="11"/>
      <c r="D270" s="25"/>
      <c r="H270" s="1"/>
    </row>
    <row r="271" spans="1:10">
      <c r="A271" s="1"/>
      <c r="H271" s="1"/>
    </row>
    <row r="272" spans="1:10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  <c r="H414" s="1"/>
    </row>
    <row r="415" spans="1:8">
      <c r="A415" s="1"/>
      <c r="H415" s="1"/>
    </row>
    <row r="416" spans="1:8">
      <c r="A416" s="1"/>
      <c r="H416" s="1"/>
    </row>
    <row r="417" spans="1:8">
      <c r="A417" s="1"/>
      <c r="H417" s="1"/>
    </row>
    <row r="418" spans="1:8">
      <c r="A418" s="1"/>
      <c r="H418" s="1"/>
    </row>
    <row r="419" spans="1:8">
      <c r="A419" s="1"/>
      <c r="H419" s="1"/>
    </row>
    <row r="420" spans="1:8">
      <c r="A420" s="1"/>
      <c r="H420" s="1"/>
    </row>
    <row r="421" spans="1:8">
      <c r="A421" s="1"/>
      <c r="H421" s="1"/>
    </row>
    <row r="422" spans="1:8">
      <c r="A422" s="1"/>
      <c r="H422" s="1"/>
    </row>
    <row r="423" spans="1:8">
      <c r="A423" s="1"/>
      <c r="H423" s="1"/>
    </row>
    <row r="424" spans="1:8">
      <c r="A424" s="1"/>
      <c r="H424" s="1"/>
    </row>
    <row r="425" spans="1:8">
      <c r="A425" s="1"/>
      <c r="H425" s="1"/>
    </row>
    <row r="426" spans="1:8">
      <c r="A426" s="1"/>
      <c r="H426" s="1"/>
    </row>
    <row r="427" spans="1:8">
      <c r="A427" s="1"/>
      <c r="H427" s="1"/>
    </row>
    <row r="428" spans="1:8">
      <c r="A428" s="1"/>
      <c r="H428" s="1"/>
    </row>
    <row r="429" spans="1:8">
      <c r="A429" s="1"/>
      <c r="H429" s="1"/>
    </row>
    <row r="430" spans="1:8">
      <c r="A430" s="1"/>
      <c r="H430" s="1"/>
    </row>
    <row r="431" spans="1:8">
      <c r="A431" s="1"/>
      <c r="H431" s="1"/>
    </row>
    <row r="432" spans="1:8">
      <c r="A432" s="1"/>
      <c r="H432" s="1"/>
    </row>
    <row r="433" spans="1:8">
      <c r="A433" s="1"/>
      <c r="H433" s="1"/>
    </row>
    <row r="434" spans="1:8">
      <c r="A434" s="1"/>
      <c r="H434" s="1"/>
    </row>
    <row r="435" spans="1:8">
      <c r="A435" s="1"/>
      <c r="H435" s="1"/>
    </row>
    <row r="436" spans="1:8">
      <c r="A436" s="1"/>
      <c r="H436" s="1"/>
    </row>
    <row r="437" spans="1:8">
      <c r="A437" s="1"/>
      <c r="H437" s="1"/>
    </row>
    <row r="438" spans="1:8">
      <c r="A438" s="1"/>
      <c r="H438" s="1"/>
    </row>
    <row r="439" spans="1:8">
      <c r="A439" s="1"/>
      <c r="H439" s="1"/>
    </row>
    <row r="440" spans="1:8">
      <c r="A440" s="1"/>
      <c r="H440" s="1"/>
    </row>
    <row r="441" spans="1:8">
      <c r="A441" s="1"/>
      <c r="H441" s="1"/>
    </row>
    <row r="442" spans="1:8">
      <c r="A442" s="1"/>
      <c r="H442" s="1"/>
    </row>
    <row r="443" spans="1:8">
      <c r="A443" s="1"/>
      <c r="H443" s="1"/>
    </row>
    <row r="444" spans="1:8">
      <c r="A444" s="1"/>
      <c r="H444" s="1"/>
    </row>
    <row r="445" spans="1:8">
      <c r="A445" s="1"/>
      <c r="H445" s="1"/>
    </row>
    <row r="446" spans="1:8">
      <c r="A446" s="1"/>
      <c r="H446" s="1"/>
    </row>
    <row r="447" spans="1:8">
      <c r="A447" s="1"/>
      <c r="H447" s="1"/>
    </row>
    <row r="448" spans="1:8">
      <c r="A448" s="1"/>
      <c r="H448" s="1"/>
    </row>
    <row r="449" spans="1:8">
      <c r="A449" s="1"/>
      <c r="H449" s="1"/>
    </row>
    <row r="450" spans="1:8">
      <c r="A450" s="1"/>
      <c r="H450" s="1"/>
    </row>
    <row r="451" spans="1:8">
      <c r="A451" s="1"/>
      <c r="H451" s="1"/>
    </row>
    <row r="452" spans="1:8">
      <c r="A452" s="1"/>
      <c r="H452" s="1"/>
    </row>
    <row r="453" spans="1:8">
      <c r="A453" s="1"/>
      <c r="H453" s="1"/>
    </row>
    <row r="454" spans="1:8">
      <c r="A454" s="1"/>
      <c r="H454" s="1"/>
    </row>
    <row r="455" spans="1:8">
      <c r="A455" s="1"/>
      <c r="H455" s="1"/>
    </row>
    <row r="456" spans="1:8">
      <c r="A456" s="1"/>
      <c r="H456" s="1"/>
    </row>
    <row r="457" spans="1:8">
      <c r="A457" s="1"/>
      <c r="H457" s="1"/>
    </row>
    <row r="458" spans="1:8">
      <c r="A458" s="1"/>
      <c r="H458" s="1"/>
    </row>
    <row r="459" spans="1:8">
      <c r="A459" s="1"/>
      <c r="H459" s="1"/>
    </row>
    <row r="460" spans="1:8">
      <c r="A460" s="1"/>
      <c r="H460" s="1"/>
    </row>
    <row r="461" spans="1:8">
      <c r="A461" s="1"/>
      <c r="H461" s="1"/>
    </row>
    <row r="462" spans="1:8">
      <c r="A462" s="1"/>
      <c r="H462" s="1"/>
    </row>
    <row r="463" spans="1:8">
      <c r="A463" s="1"/>
      <c r="H463" s="1"/>
    </row>
    <row r="464" spans="1:8">
      <c r="A464" s="1"/>
      <c r="H464" s="1"/>
    </row>
    <row r="465" spans="1:8">
      <c r="A465" s="1"/>
      <c r="H465" s="1"/>
    </row>
    <row r="466" spans="1:8">
      <c r="A466" s="1"/>
      <c r="H466" s="1"/>
    </row>
    <row r="467" spans="1:8">
      <c r="A467" s="1"/>
      <c r="H467" s="1"/>
    </row>
    <row r="468" spans="1:8">
      <c r="A468" s="1"/>
      <c r="H468" s="1"/>
    </row>
    <row r="469" spans="1:8">
      <c r="A469" s="1"/>
      <c r="H469" s="1"/>
    </row>
    <row r="470" spans="1:8">
      <c r="A470" s="1"/>
      <c r="H470" s="1"/>
    </row>
    <row r="471" spans="1:8">
      <c r="A471" s="1"/>
      <c r="H471" s="1"/>
    </row>
    <row r="472" spans="1:8">
      <c r="A472" s="1"/>
      <c r="H472" s="1"/>
    </row>
    <row r="473" spans="1:8">
      <c r="A473" s="1"/>
      <c r="H473" s="1"/>
    </row>
    <row r="474" spans="1:8">
      <c r="A474" s="1"/>
      <c r="H474" s="1"/>
    </row>
    <row r="475" spans="1:8">
      <c r="A475" s="1"/>
      <c r="H475" s="1"/>
    </row>
    <row r="476" spans="1:8">
      <c r="A476" s="1"/>
      <c r="H476" s="1"/>
    </row>
    <row r="477" spans="1:8">
      <c r="A477" s="1"/>
      <c r="H477" s="1"/>
    </row>
    <row r="478" spans="1:8">
      <c r="A478" s="1"/>
      <c r="H478" s="1"/>
    </row>
    <row r="479" spans="1:8">
      <c r="A479" s="1"/>
      <c r="H479" s="1"/>
    </row>
    <row r="480" spans="1:8">
      <c r="A480" s="1"/>
      <c r="H480" s="1"/>
    </row>
    <row r="481" spans="1:8">
      <c r="A481" s="1"/>
      <c r="H481" s="1"/>
    </row>
    <row r="482" spans="1:8">
      <c r="A482" s="1"/>
      <c r="H482" s="1"/>
    </row>
    <row r="483" spans="1:8">
      <c r="A483" s="1"/>
      <c r="H483" s="1"/>
    </row>
    <row r="484" spans="1:8">
      <c r="A484" s="1"/>
      <c r="H484" s="1"/>
    </row>
    <row r="485" spans="1:8">
      <c r="A485" s="1"/>
      <c r="H485" s="1"/>
    </row>
    <row r="486" spans="1:8">
      <c r="A486" s="1"/>
      <c r="H486" s="1"/>
    </row>
    <row r="487" spans="1:8">
      <c r="A487" s="1"/>
      <c r="H487" s="1"/>
    </row>
    <row r="488" spans="1:8">
      <c r="A488" s="1"/>
      <c r="H488" s="1"/>
    </row>
    <row r="489" spans="1:8">
      <c r="A489" s="1"/>
      <c r="H489" s="1"/>
    </row>
    <row r="490" spans="1:8">
      <c r="A490" s="1"/>
      <c r="H490" s="1"/>
    </row>
    <row r="491" spans="1:8">
      <c r="A491" s="1"/>
      <c r="H491" s="1"/>
    </row>
    <row r="492" spans="1:8">
      <c r="A492" s="1"/>
      <c r="H492" s="1"/>
    </row>
    <row r="493" spans="1:8">
      <c r="A493" s="1"/>
      <c r="H493" s="1"/>
    </row>
    <row r="494" spans="1:8">
      <c r="A494" s="1"/>
      <c r="H494" s="1"/>
    </row>
    <row r="495" spans="1:8">
      <c r="A495" s="1"/>
      <c r="H495" s="1"/>
    </row>
    <row r="496" spans="1:8">
      <c r="A496" s="1"/>
      <c r="H496" s="1"/>
    </row>
    <row r="497" spans="1:8">
      <c r="A497" s="1"/>
      <c r="H497" s="1"/>
    </row>
    <row r="498" spans="1:8">
      <c r="A498" s="1"/>
      <c r="H498" s="1"/>
    </row>
    <row r="499" spans="1:8">
      <c r="A499" s="1"/>
      <c r="H499" s="1"/>
    </row>
    <row r="500" spans="1:8">
      <c r="A500" s="1"/>
      <c r="H500" s="1"/>
    </row>
    <row r="501" spans="1:8">
      <c r="A501" s="1"/>
      <c r="H501" s="1"/>
    </row>
    <row r="502" spans="1:8">
      <c r="A502" s="1"/>
      <c r="H502" s="1"/>
    </row>
    <row r="503" spans="1:8">
      <c r="A503" s="1"/>
      <c r="H503" s="1"/>
    </row>
    <row r="504" spans="1:8">
      <c r="A504" s="1"/>
      <c r="H504" s="1"/>
    </row>
    <row r="505" spans="1:8">
      <c r="A505" s="1"/>
      <c r="H505" s="1"/>
    </row>
    <row r="506" spans="1:8">
      <c r="A506" s="1"/>
      <c r="H506" s="1"/>
    </row>
    <row r="507" spans="1:8">
      <c r="A507" s="1"/>
      <c r="H507" s="1"/>
    </row>
  </sheetData>
  <mergeCells count="20">
    <mergeCell ref="C1:K2"/>
    <mergeCell ref="D9:K9"/>
    <mergeCell ref="D12:K12"/>
    <mergeCell ref="D15:K15"/>
    <mergeCell ref="D18:K18"/>
    <mergeCell ref="D20:K20"/>
    <mergeCell ref="D28:K28"/>
    <mergeCell ref="D32:K32"/>
    <mergeCell ref="D41:K41"/>
    <mergeCell ref="D51:K51"/>
    <mergeCell ref="D55:K55"/>
    <mergeCell ref="D61:K61"/>
    <mergeCell ref="D64:K64"/>
    <mergeCell ref="D135:K135"/>
    <mergeCell ref="D143:K143"/>
    <mergeCell ref="D184:K184"/>
    <mergeCell ref="D147:K147"/>
    <mergeCell ref="D157:K157"/>
    <mergeCell ref="D160:K160"/>
    <mergeCell ref="D162:K162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27"/>
  <sheetViews>
    <sheetView view="pageBreakPreview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152" customWidth="1"/>
    <col min="2" max="2" width="23" style="128" customWidth="1"/>
    <col min="3" max="3" width="7.85546875" style="128" customWidth="1"/>
    <col min="4" max="4" width="8.42578125" style="128" customWidth="1"/>
    <col min="5" max="5" width="6.5703125" style="128" customWidth="1"/>
    <col min="6" max="6" width="9.85546875" style="128" customWidth="1"/>
    <col min="7" max="7" width="7" style="128" customWidth="1"/>
    <col min="8" max="8" width="1.28515625" style="128" customWidth="1"/>
    <col min="9" max="9" width="8.7109375" style="129" customWidth="1"/>
    <col min="10" max="10" width="10.5703125" style="130" customWidth="1"/>
    <col min="11" max="11" width="4.85546875" style="131" customWidth="1"/>
    <col min="12" max="250" width="9.140625" style="128" customWidth="1"/>
    <col min="251" max="251" width="5.7109375" style="128" customWidth="1"/>
    <col min="252" max="255" width="9.140625" style="128" hidden="1" customWidth="1"/>
    <col min="256" max="16384" width="17.85546875" style="128"/>
  </cols>
  <sheetData>
    <row r="1" spans="1:12" ht="15" customHeight="1">
      <c r="A1" s="202" t="s">
        <v>5</v>
      </c>
      <c r="B1" s="202"/>
      <c r="C1" s="203" t="s">
        <v>335</v>
      </c>
      <c r="D1" s="203"/>
      <c r="E1" s="203"/>
      <c r="F1" s="203"/>
      <c r="G1" s="203"/>
      <c r="H1" s="203"/>
      <c r="I1" s="203"/>
      <c r="J1" s="203"/>
      <c r="K1" s="203"/>
    </row>
    <row r="2" spans="1:12" ht="15" customHeight="1">
      <c r="C2" s="203"/>
      <c r="D2" s="203"/>
      <c r="E2" s="203"/>
      <c r="F2" s="203"/>
      <c r="G2" s="203"/>
      <c r="H2" s="203"/>
      <c r="I2" s="203"/>
      <c r="J2" s="203"/>
      <c r="K2" s="203"/>
    </row>
    <row r="3" spans="1:12" ht="17.25" customHeight="1">
      <c r="C3" s="203"/>
      <c r="D3" s="203"/>
      <c r="E3" s="203"/>
      <c r="F3" s="203"/>
      <c r="G3" s="203"/>
      <c r="H3" s="203"/>
      <c r="I3" s="203"/>
      <c r="J3" s="203"/>
      <c r="K3" s="203"/>
    </row>
    <row r="4" spans="1:12" ht="15.75">
      <c r="D4" s="128" t="s">
        <v>19</v>
      </c>
      <c r="H4" s="157"/>
    </row>
    <row r="5" spans="1:12" ht="15" customHeight="1"/>
    <row r="6" spans="1:12" ht="15" customHeight="1">
      <c r="A6" s="158" t="s">
        <v>18</v>
      </c>
      <c r="B6" s="204" t="s">
        <v>20</v>
      </c>
      <c r="C6" s="204"/>
      <c r="D6" s="204"/>
      <c r="E6" s="205" t="s">
        <v>21</v>
      </c>
      <c r="F6" s="205"/>
      <c r="G6" s="205"/>
      <c r="H6" s="205"/>
      <c r="I6" s="159"/>
      <c r="J6" s="206" t="s">
        <v>15</v>
      </c>
      <c r="K6" s="206"/>
    </row>
    <row r="7" spans="1:12" ht="15.75">
      <c r="A7" s="153"/>
      <c r="B7" s="123" t="s">
        <v>78</v>
      </c>
      <c r="C7" s="132"/>
    </row>
    <row r="8" spans="1:12" ht="15.75">
      <c r="A8" s="153"/>
      <c r="B8" s="123" t="s">
        <v>55</v>
      </c>
      <c r="C8" s="132"/>
    </row>
    <row r="9" spans="1:12" ht="15.75">
      <c r="A9" s="153">
        <v>1</v>
      </c>
      <c r="B9" s="123" t="s">
        <v>138</v>
      </c>
      <c r="C9" s="132"/>
    </row>
    <row r="10" spans="1:12" ht="15.75">
      <c r="A10" s="153"/>
      <c r="B10" s="123" t="s">
        <v>204</v>
      </c>
      <c r="C10" s="132"/>
      <c r="E10" s="128" t="s">
        <v>207</v>
      </c>
      <c r="J10" s="130">
        <v>165.75</v>
      </c>
      <c r="K10" s="131" t="s">
        <v>10</v>
      </c>
    </row>
    <row r="11" spans="1:12" ht="15.75">
      <c r="A11" s="153"/>
      <c r="B11" s="123" t="s">
        <v>164</v>
      </c>
      <c r="C11" s="132"/>
      <c r="E11" s="128" t="s">
        <v>208</v>
      </c>
      <c r="J11" s="130">
        <v>40.25</v>
      </c>
      <c r="K11" s="131" t="s">
        <v>10</v>
      </c>
    </row>
    <row r="12" spans="1:12" ht="15.75">
      <c r="A12" s="153"/>
      <c r="B12" s="123" t="s">
        <v>204</v>
      </c>
      <c r="C12" s="132"/>
      <c r="E12" s="128" t="s">
        <v>209</v>
      </c>
      <c r="J12" s="130">
        <v>182</v>
      </c>
      <c r="K12" s="131" t="s">
        <v>10</v>
      </c>
    </row>
    <row r="13" spans="1:12" ht="15.75">
      <c r="A13" s="153"/>
      <c r="B13" s="123" t="s">
        <v>164</v>
      </c>
      <c r="C13" s="132"/>
      <c r="E13" s="128" t="s">
        <v>210</v>
      </c>
      <c r="J13" s="130">
        <v>42</v>
      </c>
      <c r="K13" s="131" t="s">
        <v>10</v>
      </c>
    </row>
    <row r="14" spans="1:12" ht="15.75">
      <c r="A14" s="153"/>
      <c r="B14" s="123" t="s">
        <v>205</v>
      </c>
      <c r="C14" s="132"/>
      <c r="E14" s="128" t="s">
        <v>211</v>
      </c>
      <c r="J14" s="130">
        <v>120</v>
      </c>
      <c r="K14" s="131" t="s">
        <v>10</v>
      </c>
    </row>
    <row r="15" spans="1:12" ht="15.75">
      <c r="A15" s="153"/>
      <c r="B15" s="123" t="s">
        <v>206</v>
      </c>
      <c r="C15" s="132"/>
      <c r="E15" s="128" t="s">
        <v>176</v>
      </c>
      <c r="J15" s="130">
        <v>24</v>
      </c>
      <c r="K15" s="131" t="s">
        <v>10</v>
      </c>
    </row>
    <row r="16" spans="1:12" ht="15" customHeight="1">
      <c r="A16" s="153"/>
      <c r="B16" s="123" t="s">
        <v>204</v>
      </c>
      <c r="C16" s="132"/>
      <c r="E16" s="128" t="s">
        <v>212</v>
      </c>
      <c r="J16" s="130">
        <v>112.5</v>
      </c>
      <c r="K16" s="131" t="s">
        <v>10</v>
      </c>
      <c r="L16" s="133"/>
    </row>
    <row r="17" spans="1:12" ht="15" customHeight="1">
      <c r="A17" s="153"/>
      <c r="B17" s="123" t="s">
        <v>164</v>
      </c>
      <c r="C17" s="132"/>
      <c r="E17" s="128" t="s">
        <v>213</v>
      </c>
      <c r="J17" s="130">
        <v>31.62</v>
      </c>
      <c r="K17" s="131" t="s">
        <v>10</v>
      </c>
      <c r="L17" s="133"/>
    </row>
    <row r="18" spans="1:12" ht="15" customHeight="1">
      <c r="A18" s="153"/>
      <c r="B18" s="123" t="s">
        <v>205</v>
      </c>
      <c r="C18" s="132"/>
      <c r="E18" s="128" t="s">
        <v>214</v>
      </c>
      <c r="J18" s="130">
        <v>93.3</v>
      </c>
      <c r="K18" s="131" t="s">
        <v>10</v>
      </c>
      <c r="L18" s="133"/>
    </row>
    <row r="19" spans="1:12" ht="15" customHeight="1">
      <c r="A19" s="153"/>
      <c r="B19" s="123" t="s">
        <v>206</v>
      </c>
      <c r="C19" s="132"/>
      <c r="E19" s="128" t="s">
        <v>215</v>
      </c>
      <c r="J19" s="130">
        <v>21.06</v>
      </c>
      <c r="K19" s="131" t="s">
        <v>10</v>
      </c>
      <c r="L19" s="133"/>
    </row>
    <row r="20" spans="1:12" ht="15" customHeight="1">
      <c r="A20" s="153"/>
      <c r="B20" s="123" t="s">
        <v>204</v>
      </c>
      <c r="C20" s="132"/>
      <c r="E20" s="128" t="s">
        <v>216</v>
      </c>
      <c r="J20" s="130">
        <v>125</v>
      </c>
      <c r="K20" s="131" t="s">
        <v>10</v>
      </c>
      <c r="L20" s="133"/>
    </row>
    <row r="21" spans="1:12" ht="15" customHeight="1">
      <c r="A21" s="153"/>
      <c r="B21" s="123" t="s">
        <v>206</v>
      </c>
      <c r="C21" s="132"/>
      <c r="E21" s="128" t="s">
        <v>217</v>
      </c>
      <c r="J21" s="130">
        <v>39</v>
      </c>
      <c r="K21" s="131" t="s">
        <v>10</v>
      </c>
      <c r="L21" s="133"/>
    </row>
    <row r="22" spans="1:12" ht="15" customHeight="1">
      <c r="A22" s="153"/>
      <c r="B22" s="123" t="s">
        <v>205</v>
      </c>
      <c r="C22" s="132"/>
      <c r="E22" s="128" t="s">
        <v>218</v>
      </c>
      <c r="J22" s="130">
        <v>126</v>
      </c>
      <c r="K22" s="131" t="s">
        <v>10</v>
      </c>
      <c r="L22" s="133"/>
    </row>
    <row r="23" spans="1:12" ht="15" customHeight="1">
      <c r="A23" s="153"/>
      <c r="B23" s="123" t="s">
        <v>206</v>
      </c>
      <c r="C23" s="132"/>
      <c r="E23" s="128" t="s">
        <v>219</v>
      </c>
      <c r="J23" s="130">
        <v>27</v>
      </c>
      <c r="K23" s="131" t="s">
        <v>10</v>
      </c>
      <c r="L23" s="133"/>
    </row>
    <row r="24" spans="1:12" ht="15" customHeight="1">
      <c r="A24" s="153"/>
      <c r="B24" s="123"/>
      <c r="C24" s="132"/>
      <c r="J24" s="130">
        <f>SUM(J10:J23)</f>
        <v>1149.48</v>
      </c>
      <c r="K24" s="131" t="s">
        <v>10</v>
      </c>
      <c r="L24" s="133"/>
    </row>
    <row r="25" spans="1:12" ht="15" customHeight="1">
      <c r="A25" s="153"/>
      <c r="B25" s="123"/>
      <c r="C25" s="132"/>
      <c r="L25" s="133"/>
    </row>
    <row r="26" spans="1:12" ht="15" customHeight="1">
      <c r="A26" s="153"/>
      <c r="B26" s="123"/>
      <c r="C26" s="132"/>
      <c r="E26" s="128" t="s">
        <v>222</v>
      </c>
      <c r="J26" s="130">
        <f>2*1149.48</f>
        <v>2298.96</v>
      </c>
      <c r="K26" s="131" t="s">
        <v>10</v>
      </c>
      <c r="L26" s="133"/>
    </row>
    <row r="27" spans="1:12" ht="15" customHeight="1">
      <c r="A27" s="153"/>
      <c r="B27" s="123" t="s">
        <v>165</v>
      </c>
      <c r="C27" s="132"/>
      <c r="L27" s="133"/>
    </row>
    <row r="28" spans="1:12" ht="15" customHeight="1">
      <c r="A28" s="153"/>
      <c r="B28" s="123" t="s">
        <v>130</v>
      </c>
      <c r="C28" s="132"/>
      <c r="E28" s="128" t="s">
        <v>220</v>
      </c>
      <c r="J28" s="130">
        <v>16.25</v>
      </c>
      <c r="K28" s="131" t="s">
        <v>10</v>
      </c>
      <c r="L28" s="133"/>
    </row>
    <row r="29" spans="1:12" ht="15" customHeight="1">
      <c r="A29" s="153"/>
      <c r="B29" s="123" t="s">
        <v>130</v>
      </c>
      <c r="C29" s="132"/>
      <c r="E29" s="128" t="s">
        <v>221</v>
      </c>
      <c r="J29" s="130">
        <v>15</v>
      </c>
      <c r="K29" s="131" t="s">
        <v>10</v>
      </c>
      <c r="L29" s="133"/>
    </row>
    <row r="30" spans="1:12" ht="15" customHeight="1">
      <c r="A30" s="153"/>
      <c r="B30" s="123" t="s">
        <v>130</v>
      </c>
      <c r="C30" s="132"/>
      <c r="E30" s="128" t="s">
        <v>221</v>
      </c>
      <c r="J30" s="130">
        <v>15</v>
      </c>
      <c r="K30" s="131" t="s">
        <v>10</v>
      </c>
      <c r="L30" s="133"/>
    </row>
    <row r="31" spans="1:12" ht="15" customHeight="1">
      <c r="A31" s="153"/>
      <c r="B31" s="123" t="s">
        <v>130</v>
      </c>
      <c r="C31" s="132"/>
      <c r="E31" s="128" t="s">
        <v>220</v>
      </c>
      <c r="J31" s="130">
        <v>16.25</v>
      </c>
      <c r="K31" s="131" t="s">
        <v>10</v>
      </c>
      <c r="L31" s="133"/>
    </row>
    <row r="32" spans="1:12" ht="15" customHeight="1">
      <c r="A32" s="153"/>
      <c r="B32" s="123"/>
      <c r="C32" s="132"/>
      <c r="J32" s="130">
        <f>SUM(J28:J31)</f>
        <v>62.5</v>
      </c>
      <c r="K32" s="131" t="s">
        <v>10</v>
      </c>
      <c r="L32" s="133"/>
    </row>
    <row r="33" spans="1:12" ht="15" customHeight="1">
      <c r="A33" s="153"/>
      <c r="B33" s="123"/>
      <c r="C33" s="132"/>
      <c r="L33" s="133"/>
    </row>
    <row r="34" spans="1:12" ht="15" customHeight="1">
      <c r="A34" s="153"/>
      <c r="B34" s="123"/>
      <c r="C34" s="132"/>
      <c r="E34" s="128" t="s">
        <v>223</v>
      </c>
      <c r="J34" s="130">
        <f>2*62.5</f>
        <v>125</v>
      </c>
      <c r="K34" s="131" t="s">
        <v>10</v>
      </c>
      <c r="L34" s="133"/>
    </row>
    <row r="35" spans="1:12" ht="15" customHeight="1">
      <c r="A35" s="153"/>
      <c r="B35" s="123"/>
      <c r="C35" s="132"/>
      <c r="L35" s="133"/>
    </row>
    <row r="36" spans="1:12" ht="15" customHeight="1">
      <c r="A36" s="153"/>
      <c r="B36" s="123"/>
      <c r="C36" s="132"/>
      <c r="J36" s="130">
        <f>J26-J34</f>
        <v>2173.96</v>
      </c>
      <c r="K36" s="131" t="s">
        <v>10</v>
      </c>
      <c r="L36" s="133"/>
    </row>
    <row r="37" spans="1:12" ht="15" customHeight="1">
      <c r="A37" s="153"/>
      <c r="B37" s="123"/>
      <c r="C37" s="132"/>
      <c r="L37" s="133"/>
    </row>
    <row r="38" spans="1:12" ht="15" customHeight="1">
      <c r="A38" s="153">
        <v>2</v>
      </c>
      <c r="B38" s="123" t="s">
        <v>224</v>
      </c>
      <c r="C38" s="132"/>
      <c r="L38" s="133"/>
    </row>
    <row r="39" spans="1:12" ht="15" customHeight="1">
      <c r="A39" s="153"/>
      <c r="B39" s="123" t="s">
        <v>225</v>
      </c>
      <c r="C39" s="132"/>
      <c r="E39" s="128" t="s">
        <v>228</v>
      </c>
      <c r="J39" s="130">
        <v>457.56</v>
      </c>
      <c r="K39" s="131" t="s">
        <v>10</v>
      </c>
      <c r="L39" s="133"/>
    </row>
    <row r="40" spans="1:12" ht="15" customHeight="1">
      <c r="A40" s="153"/>
      <c r="B40" s="123" t="s">
        <v>226</v>
      </c>
      <c r="C40" s="132"/>
      <c r="E40" s="128" t="s">
        <v>229</v>
      </c>
      <c r="J40" s="130">
        <v>206.89</v>
      </c>
      <c r="K40" s="131" t="s">
        <v>10</v>
      </c>
      <c r="L40" s="133"/>
    </row>
    <row r="41" spans="1:12" ht="15" customHeight="1">
      <c r="A41" s="153"/>
      <c r="B41" s="123" t="s">
        <v>227</v>
      </c>
      <c r="C41" s="132"/>
      <c r="E41" s="128" t="s">
        <v>230</v>
      </c>
      <c r="J41" s="130">
        <v>54</v>
      </c>
      <c r="K41" s="131" t="s">
        <v>10</v>
      </c>
      <c r="L41" s="133"/>
    </row>
    <row r="42" spans="1:12" ht="15" customHeight="1">
      <c r="A42" s="153"/>
      <c r="B42" s="123"/>
      <c r="C42" s="132"/>
      <c r="E42" s="128" t="s">
        <v>231</v>
      </c>
      <c r="J42" s="130">
        <v>96</v>
      </c>
      <c r="K42" s="131" t="s">
        <v>10</v>
      </c>
      <c r="L42" s="133"/>
    </row>
    <row r="43" spans="1:12" ht="15" customHeight="1">
      <c r="A43" s="153"/>
      <c r="B43" s="123"/>
      <c r="C43" s="132"/>
      <c r="E43" s="128" t="s">
        <v>232</v>
      </c>
      <c r="J43" s="130">
        <v>70.64</v>
      </c>
      <c r="K43" s="131" t="s">
        <v>10</v>
      </c>
      <c r="L43" s="133"/>
    </row>
    <row r="44" spans="1:12" ht="15" customHeight="1">
      <c r="A44" s="153"/>
      <c r="B44" s="123"/>
      <c r="C44" s="132"/>
      <c r="E44" s="128" t="s">
        <v>233</v>
      </c>
      <c r="J44" s="130">
        <v>408.06</v>
      </c>
      <c r="K44" s="131" t="s">
        <v>10</v>
      </c>
      <c r="L44" s="133"/>
    </row>
    <row r="45" spans="1:12" ht="15" customHeight="1">
      <c r="A45" s="153"/>
      <c r="B45" s="123"/>
      <c r="C45" s="132"/>
      <c r="E45" s="128" t="s">
        <v>234</v>
      </c>
      <c r="J45" s="130">
        <v>410.94</v>
      </c>
      <c r="K45" s="131" t="s">
        <v>10</v>
      </c>
      <c r="L45" s="133"/>
    </row>
    <row r="46" spans="1:12" ht="15" customHeight="1">
      <c r="A46" s="153"/>
      <c r="B46" s="123"/>
      <c r="C46" s="132"/>
      <c r="J46" s="130">
        <v>1704.09</v>
      </c>
      <c r="K46" s="131" t="s">
        <v>10</v>
      </c>
      <c r="L46" s="133"/>
    </row>
    <row r="47" spans="1:12" ht="15" customHeight="1">
      <c r="A47" s="153"/>
      <c r="B47" s="123"/>
      <c r="C47" s="132"/>
      <c r="L47" s="133"/>
    </row>
    <row r="48" spans="1:12" ht="15" customHeight="1">
      <c r="A48" s="153"/>
      <c r="B48" s="123" t="s">
        <v>77</v>
      </c>
      <c r="C48" s="132"/>
      <c r="L48" s="133"/>
    </row>
    <row r="49" spans="1:12" ht="15" customHeight="1">
      <c r="A49" s="153"/>
      <c r="B49" s="123" t="s">
        <v>235</v>
      </c>
      <c r="C49" s="132"/>
      <c r="E49" s="128" t="s">
        <v>172</v>
      </c>
      <c r="J49" s="130">
        <v>20.25</v>
      </c>
      <c r="K49" s="131" t="s">
        <v>10</v>
      </c>
      <c r="L49" s="133"/>
    </row>
    <row r="50" spans="1:12" ht="15" customHeight="1">
      <c r="A50" s="153"/>
      <c r="B50" s="123" t="s">
        <v>236</v>
      </c>
      <c r="C50" s="132"/>
      <c r="E50" s="128" t="s">
        <v>239</v>
      </c>
      <c r="J50" s="130">
        <v>23.34</v>
      </c>
      <c r="K50" s="131" t="s">
        <v>10</v>
      </c>
      <c r="L50" s="133"/>
    </row>
    <row r="51" spans="1:12" ht="15" customHeight="1">
      <c r="A51" s="153"/>
      <c r="B51" s="123" t="s">
        <v>118</v>
      </c>
      <c r="C51" s="132"/>
      <c r="E51" s="128" t="s">
        <v>169</v>
      </c>
      <c r="J51" s="130">
        <v>24</v>
      </c>
      <c r="K51" s="131" t="s">
        <v>10</v>
      </c>
      <c r="L51" s="133"/>
    </row>
    <row r="52" spans="1:12" ht="15" customHeight="1">
      <c r="A52" s="153"/>
      <c r="B52" s="123" t="s">
        <v>175</v>
      </c>
      <c r="C52" s="132"/>
      <c r="E52" s="128" t="s">
        <v>220</v>
      </c>
      <c r="J52" s="130">
        <v>16.25</v>
      </c>
      <c r="K52" s="131" t="s">
        <v>10</v>
      </c>
      <c r="L52" s="133"/>
    </row>
    <row r="53" spans="1:12" ht="15" customHeight="1">
      <c r="A53" s="153"/>
      <c r="B53" s="123" t="s">
        <v>237</v>
      </c>
      <c r="C53" s="132"/>
      <c r="E53" s="128" t="s">
        <v>240</v>
      </c>
      <c r="J53" s="130">
        <v>15.14</v>
      </c>
      <c r="K53" s="131" t="s">
        <v>10</v>
      </c>
      <c r="L53" s="133"/>
    </row>
    <row r="54" spans="1:12" ht="15" customHeight="1">
      <c r="A54" s="153"/>
      <c r="B54" s="123" t="s">
        <v>238</v>
      </c>
      <c r="C54" s="132"/>
      <c r="E54" s="128" t="s">
        <v>241</v>
      </c>
      <c r="J54" s="130">
        <v>12</v>
      </c>
      <c r="K54" s="131" t="s">
        <v>10</v>
      </c>
      <c r="L54" s="133"/>
    </row>
    <row r="55" spans="1:12" ht="15" customHeight="1">
      <c r="A55" s="153"/>
      <c r="B55" s="123"/>
      <c r="C55" s="132"/>
      <c r="E55" s="128" t="s">
        <v>173</v>
      </c>
      <c r="J55" s="130">
        <v>12</v>
      </c>
      <c r="K55" s="131" t="s">
        <v>10</v>
      </c>
      <c r="L55" s="133"/>
    </row>
    <row r="56" spans="1:12" ht="15" customHeight="1">
      <c r="A56" s="153"/>
      <c r="B56" s="123"/>
      <c r="C56" s="132"/>
      <c r="J56" s="130">
        <v>122.98</v>
      </c>
      <c r="K56" s="131" t="s">
        <v>10</v>
      </c>
      <c r="L56" s="133"/>
    </row>
    <row r="57" spans="1:12" ht="15" customHeight="1">
      <c r="A57" s="153"/>
      <c r="B57" s="123"/>
      <c r="C57" s="132"/>
      <c r="L57" s="133"/>
    </row>
    <row r="58" spans="1:12" ht="15" customHeight="1">
      <c r="A58" s="153"/>
      <c r="B58" s="123"/>
      <c r="C58" s="132"/>
      <c r="J58" s="130">
        <f>J46-J56</f>
        <v>1581.11</v>
      </c>
      <c r="K58" s="131" t="s">
        <v>10</v>
      </c>
      <c r="L58" s="133"/>
    </row>
    <row r="59" spans="1:12" ht="15" customHeight="1">
      <c r="A59" s="153"/>
      <c r="B59" s="123"/>
      <c r="C59" s="132"/>
      <c r="L59" s="133"/>
    </row>
    <row r="60" spans="1:12" ht="15" customHeight="1">
      <c r="A60" s="153"/>
      <c r="B60" s="123" t="s">
        <v>242</v>
      </c>
      <c r="C60" s="132"/>
      <c r="D60" s="128" t="s">
        <v>243</v>
      </c>
      <c r="J60" s="130">
        <f>15*J58</f>
        <v>23716.649999999998</v>
      </c>
      <c r="K60" s="131" t="s">
        <v>10</v>
      </c>
      <c r="L60" s="133"/>
    </row>
    <row r="61" spans="1:12" ht="15" customHeight="1">
      <c r="A61" s="153"/>
      <c r="B61" s="123"/>
      <c r="C61" s="132"/>
      <c r="L61" s="133"/>
    </row>
    <row r="62" spans="1:12" ht="15" customHeight="1">
      <c r="A62" s="153">
        <v>3</v>
      </c>
      <c r="B62" s="123" t="s">
        <v>166</v>
      </c>
      <c r="C62" s="132"/>
      <c r="L62" s="133"/>
    </row>
    <row r="63" spans="1:12" ht="15" customHeight="1">
      <c r="A63" s="153"/>
      <c r="B63" s="123" t="s">
        <v>244</v>
      </c>
      <c r="C63" s="132"/>
      <c r="E63" s="128" t="s">
        <v>247</v>
      </c>
      <c r="J63" s="130">
        <v>375</v>
      </c>
      <c r="K63" s="131" t="s">
        <v>10</v>
      </c>
      <c r="L63" s="133"/>
    </row>
    <row r="64" spans="1:12" ht="15" customHeight="1">
      <c r="A64" s="153"/>
      <c r="B64" s="123" t="s">
        <v>245</v>
      </c>
      <c r="C64" s="132"/>
      <c r="E64" s="128" t="s">
        <v>248</v>
      </c>
      <c r="J64" s="130">
        <v>150</v>
      </c>
      <c r="K64" s="131" t="s">
        <v>10</v>
      </c>
      <c r="L64" s="133"/>
    </row>
    <row r="65" spans="1:12" ht="15" customHeight="1">
      <c r="A65" s="153"/>
      <c r="B65" s="123" t="s">
        <v>246</v>
      </c>
      <c r="C65" s="132"/>
      <c r="E65" s="128" t="s">
        <v>249</v>
      </c>
      <c r="J65" s="130">
        <v>133.6</v>
      </c>
      <c r="K65" s="131" t="s">
        <v>10</v>
      </c>
      <c r="L65" s="133"/>
    </row>
    <row r="66" spans="1:12" ht="15" customHeight="1">
      <c r="A66" s="153"/>
      <c r="B66" s="123"/>
      <c r="C66" s="132"/>
      <c r="J66" s="130">
        <f>SUM(J63:J65)</f>
        <v>658.6</v>
      </c>
      <c r="K66" s="131" t="s">
        <v>10</v>
      </c>
      <c r="L66" s="133"/>
    </row>
    <row r="67" spans="1:12" ht="15" customHeight="1">
      <c r="A67" s="153">
        <v>4</v>
      </c>
      <c r="B67" s="123" t="s">
        <v>167</v>
      </c>
      <c r="C67" s="132"/>
      <c r="L67" s="133"/>
    </row>
    <row r="68" spans="1:12" ht="15" customHeight="1">
      <c r="A68" s="153"/>
      <c r="B68" s="123"/>
      <c r="C68" s="132"/>
      <c r="E68" s="128" t="s">
        <v>250</v>
      </c>
      <c r="J68" s="130">
        <f>J66</f>
        <v>658.6</v>
      </c>
      <c r="K68" s="131" t="s">
        <v>10</v>
      </c>
      <c r="L68" s="133"/>
    </row>
    <row r="69" spans="1:12" ht="15" customHeight="1">
      <c r="A69" s="153"/>
      <c r="B69" s="123"/>
      <c r="C69" s="132"/>
      <c r="L69" s="133"/>
    </row>
    <row r="70" spans="1:12" ht="15" customHeight="1">
      <c r="A70" s="153">
        <v>5</v>
      </c>
      <c r="B70" s="123" t="s">
        <v>142</v>
      </c>
      <c r="C70" s="132"/>
      <c r="L70" s="133"/>
    </row>
    <row r="71" spans="1:12" ht="15" customHeight="1">
      <c r="A71" s="153"/>
      <c r="B71" s="123" t="s">
        <v>251</v>
      </c>
      <c r="C71" s="132"/>
      <c r="E71" s="128" t="s">
        <v>228</v>
      </c>
      <c r="J71" s="130">
        <v>457.56</v>
      </c>
      <c r="K71" s="131" t="s">
        <v>10</v>
      </c>
      <c r="L71" s="133"/>
    </row>
    <row r="72" spans="1:12" ht="15" customHeight="1">
      <c r="A72" s="153"/>
      <c r="B72" s="123" t="s">
        <v>252</v>
      </c>
      <c r="C72" s="132"/>
      <c r="E72" s="128" t="s">
        <v>229</v>
      </c>
      <c r="J72" s="130">
        <v>194.72</v>
      </c>
      <c r="K72" s="131" t="s">
        <v>10</v>
      </c>
      <c r="L72" s="133"/>
    </row>
    <row r="73" spans="1:12" ht="15" customHeight="1">
      <c r="A73" s="153"/>
      <c r="B73" s="123" t="s">
        <v>252</v>
      </c>
      <c r="C73" s="132"/>
      <c r="E73" s="128" t="s">
        <v>230</v>
      </c>
      <c r="J73" s="130">
        <v>54</v>
      </c>
      <c r="K73" s="131" t="s">
        <v>10</v>
      </c>
      <c r="L73" s="133"/>
    </row>
    <row r="74" spans="1:12" ht="15" customHeight="1">
      <c r="A74" s="153"/>
      <c r="B74" s="123" t="s">
        <v>204</v>
      </c>
      <c r="C74" s="132"/>
      <c r="E74" s="128" t="s">
        <v>231</v>
      </c>
      <c r="J74" s="130">
        <v>96</v>
      </c>
      <c r="K74" s="131" t="s">
        <v>10</v>
      </c>
      <c r="L74" s="133"/>
    </row>
    <row r="75" spans="1:12" ht="15" customHeight="1">
      <c r="B75" s="128" t="s">
        <v>253</v>
      </c>
      <c r="E75" s="128" t="s">
        <v>255</v>
      </c>
      <c r="J75" s="130">
        <v>168</v>
      </c>
      <c r="K75" s="131" t="s">
        <v>10</v>
      </c>
      <c r="L75" s="133"/>
    </row>
    <row r="76" spans="1:12" ht="15" customHeight="1">
      <c r="B76" s="128" t="s">
        <v>254</v>
      </c>
      <c r="E76" s="128" t="s">
        <v>233</v>
      </c>
      <c r="J76" s="130">
        <v>468.06</v>
      </c>
      <c r="K76" s="131" t="s">
        <v>10</v>
      </c>
      <c r="L76" s="133"/>
    </row>
    <row r="77" spans="1:12" ht="15" customHeight="1">
      <c r="B77" s="128" t="s">
        <v>254</v>
      </c>
      <c r="E77" s="128" t="s">
        <v>234</v>
      </c>
      <c r="J77" s="130">
        <v>410.94</v>
      </c>
      <c r="K77" s="131" t="s">
        <v>10</v>
      </c>
      <c r="L77" s="133"/>
    </row>
    <row r="78" spans="1:12" ht="15" customHeight="1">
      <c r="J78" s="130">
        <f>SUM(J71:J77)</f>
        <v>1849.28</v>
      </c>
      <c r="K78" s="131" t="s">
        <v>10</v>
      </c>
      <c r="L78" s="133"/>
    </row>
    <row r="79" spans="1:12" ht="15" customHeight="1">
      <c r="L79" s="133"/>
    </row>
    <row r="80" spans="1:12" ht="15" customHeight="1">
      <c r="B80" s="128" t="s">
        <v>77</v>
      </c>
      <c r="L80" s="133"/>
    </row>
    <row r="81" spans="1:19" ht="15" customHeight="1">
      <c r="B81" s="128" t="s">
        <v>256</v>
      </c>
      <c r="L81" s="133"/>
    </row>
    <row r="82" spans="1:19" ht="15" customHeight="1">
      <c r="B82" s="128" t="s">
        <v>139</v>
      </c>
      <c r="E82" s="128" t="s">
        <v>172</v>
      </c>
      <c r="J82" s="130">
        <v>40.5</v>
      </c>
      <c r="K82" s="131" t="s">
        <v>10</v>
      </c>
      <c r="L82" s="133"/>
    </row>
    <row r="83" spans="1:19" ht="15" customHeight="1">
      <c r="B83" s="128" t="s">
        <v>257</v>
      </c>
      <c r="E83" s="128" t="s">
        <v>260</v>
      </c>
      <c r="J83" s="130">
        <v>18</v>
      </c>
      <c r="K83" s="131" t="s">
        <v>10</v>
      </c>
      <c r="L83" s="133"/>
    </row>
    <row r="84" spans="1:19" ht="15" customHeight="1">
      <c r="B84" s="128" t="s">
        <v>258</v>
      </c>
      <c r="E84" s="128" t="s">
        <v>240</v>
      </c>
      <c r="J84" s="130">
        <v>15.14</v>
      </c>
      <c r="K84" s="131" t="s">
        <v>10</v>
      </c>
      <c r="L84" s="133"/>
    </row>
    <row r="85" spans="1:19" ht="15" customHeight="1">
      <c r="A85" s="153"/>
      <c r="B85" s="123" t="s">
        <v>140</v>
      </c>
      <c r="C85" s="132"/>
      <c r="E85" s="128" t="s">
        <v>239</v>
      </c>
      <c r="J85" s="130">
        <v>90.04</v>
      </c>
      <c r="K85" s="131" t="s">
        <v>10</v>
      </c>
      <c r="L85" s="133"/>
    </row>
    <row r="86" spans="1:19" ht="15" customHeight="1">
      <c r="A86" s="153"/>
      <c r="B86" s="123" t="s">
        <v>259</v>
      </c>
      <c r="C86" s="132"/>
      <c r="E86" s="128" t="s">
        <v>220</v>
      </c>
      <c r="J86" s="130">
        <v>16.25</v>
      </c>
      <c r="K86" s="131" t="s">
        <v>10</v>
      </c>
      <c r="L86" s="133"/>
    </row>
    <row r="87" spans="1:19" ht="15" customHeight="1">
      <c r="A87" s="153"/>
      <c r="B87" s="123"/>
      <c r="C87" s="132"/>
      <c r="E87" s="128" t="s">
        <v>261</v>
      </c>
      <c r="J87" s="130">
        <v>13.98</v>
      </c>
      <c r="K87" s="131" t="s">
        <v>10</v>
      </c>
      <c r="L87" s="133"/>
    </row>
    <row r="88" spans="1:19" ht="15" customHeight="1">
      <c r="A88" s="128"/>
      <c r="I88" s="128"/>
      <c r="J88" s="134">
        <f>SUM(J82:J87)</f>
        <v>193.91</v>
      </c>
      <c r="K88" s="128" t="s">
        <v>10</v>
      </c>
      <c r="L88" s="133"/>
    </row>
    <row r="89" spans="1:19" ht="15" customHeight="1">
      <c r="A89" s="128"/>
      <c r="I89" s="128"/>
      <c r="J89" s="128"/>
      <c r="K89" s="128"/>
      <c r="L89" s="133"/>
    </row>
    <row r="90" spans="1:19" ht="15" customHeight="1">
      <c r="A90" s="153"/>
      <c r="B90" s="123"/>
      <c r="C90" s="132"/>
      <c r="J90" s="130">
        <f>J78-J88</f>
        <v>1655.37</v>
      </c>
      <c r="K90" s="131" t="s">
        <v>10</v>
      </c>
      <c r="L90" s="133"/>
    </row>
    <row r="91" spans="1:19" ht="15" customHeight="1">
      <c r="A91" s="153"/>
      <c r="B91" s="123"/>
      <c r="C91" s="132"/>
      <c r="L91" s="133"/>
    </row>
    <row r="92" spans="1:19" ht="15" customHeight="1">
      <c r="A92" s="153"/>
      <c r="B92" s="123" t="s">
        <v>262</v>
      </c>
      <c r="C92" s="132"/>
      <c r="E92" s="128" t="s">
        <v>263</v>
      </c>
      <c r="J92" s="130">
        <f>10*1655.37</f>
        <v>16553.699999999997</v>
      </c>
      <c r="K92" s="131" t="s">
        <v>10</v>
      </c>
      <c r="L92" s="135"/>
      <c r="M92" s="135"/>
      <c r="N92" s="135"/>
      <c r="O92" s="135"/>
      <c r="P92" s="135"/>
      <c r="Q92" s="135"/>
      <c r="R92" s="135"/>
      <c r="S92" s="135"/>
    </row>
    <row r="93" spans="1:19" ht="15" customHeight="1">
      <c r="A93" s="153"/>
      <c r="B93" s="123"/>
      <c r="C93" s="132"/>
      <c r="E93" s="128" t="s">
        <v>264</v>
      </c>
      <c r="J93" s="130">
        <f>5*2*9.5*5.5</f>
        <v>522.5</v>
      </c>
      <c r="K93" s="131" t="s">
        <v>10</v>
      </c>
      <c r="L93" s="135"/>
      <c r="M93" s="135"/>
      <c r="N93" s="135"/>
      <c r="O93" s="135"/>
      <c r="P93" s="135"/>
      <c r="Q93" s="135"/>
      <c r="R93" s="135"/>
      <c r="S93" s="135"/>
    </row>
    <row r="94" spans="1:19" ht="15" customHeight="1">
      <c r="A94" s="153"/>
      <c r="B94" s="123"/>
      <c r="C94" s="132"/>
      <c r="E94" s="128" t="s">
        <v>265</v>
      </c>
      <c r="J94" s="130">
        <f>4*2*9.5*8.75</f>
        <v>665</v>
      </c>
      <c r="K94" s="131" t="s">
        <v>10</v>
      </c>
      <c r="L94" s="135"/>
      <c r="M94" s="135"/>
      <c r="N94" s="135"/>
      <c r="O94" s="135"/>
      <c r="P94" s="135"/>
      <c r="Q94" s="135"/>
      <c r="R94" s="135"/>
      <c r="S94" s="135"/>
    </row>
    <row r="95" spans="1:19" ht="15" customHeight="1">
      <c r="A95" s="153"/>
      <c r="B95" s="123"/>
      <c r="C95" s="132"/>
      <c r="E95" s="128" t="s">
        <v>266</v>
      </c>
      <c r="J95" s="130">
        <f>2*2*4*9.5</f>
        <v>152</v>
      </c>
      <c r="K95" s="131" t="s">
        <v>10</v>
      </c>
      <c r="L95" s="135"/>
      <c r="M95" s="135"/>
      <c r="N95" s="135"/>
      <c r="O95" s="135"/>
      <c r="P95" s="135"/>
      <c r="Q95" s="135"/>
      <c r="R95" s="135"/>
      <c r="S95" s="135"/>
    </row>
    <row r="96" spans="1:19" ht="15" customHeight="1">
      <c r="A96" s="153"/>
      <c r="B96" s="123"/>
      <c r="C96" s="132"/>
      <c r="E96" s="128" t="s">
        <v>267</v>
      </c>
      <c r="J96" s="130">
        <f>4*2*2*(10.33+4.75)*8.5</f>
        <v>2050.88</v>
      </c>
      <c r="K96" s="131" t="s">
        <v>10</v>
      </c>
      <c r="L96" s="135"/>
      <c r="M96" s="135"/>
      <c r="N96" s="135"/>
      <c r="O96" s="135"/>
      <c r="P96" s="135"/>
      <c r="Q96" s="135"/>
      <c r="R96" s="135"/>
      <c r="S96" s="135"/>
    </row>
    <row r="97" spans="1:19" ht="15" customHeight="1">
      <c r="A97" s="153"/>
      <c r="B97" s="123"/>
      <c r="C97" s="132"/>
      <c r="J97" s="130">
        <f>SUM(J92:J96)</f>
        <v>19944.079999999998</v>
      </c>
      <c r="K97" s="131" t="s">
        <v>10</v>
      </c>
      <c r="L97" s="135"/>
      <c r="M97" s="135"/>
      <c r="N97" s="135"/>
      <c r="O97" s="135"/>
      <c r="P97" s="135"/>
      <c r="Q97" s="135"/>
      <c r="R97" s="135"/>
      <c r="S97" s="135"/>
    </row>
    <row r="98" spans="1:19" ht="15" customHeight="1">
      <c r="A98" s="153"/>
      <c r="B98" s="123"/>
      <c r="C98" s="132"/>
      <c r="L98" s="135"/>
      <c r="M98" s="135"/>
      <c r="N98" s="135"/>
      <c r="O98" s="135"/>
      <c r="P98" s="135"/>
      <c r="Q98" s="135"/>
      <c r="R98" s="135"/>
      <c r="S98" s="135"/>
    </row>
    <row r="99" spans="1:19" ht="15" customHeight="1">
      <c r="A99" s="153">
        <v>6</v>
      </c>
      <c r="B99" s="123" t="s">
        <v>268</v>
      </c>
      <c r="C99" s="132"/>
      <c r="L99" s="135"/>
      <c r="M99" s="135"/>
      <c r="N99" s="135"/>
      <c r="O99" s="135"/>
      <c r="P99" s="135"/>
      <c r="Q99" s="135"/>
      <c r="R99" s="135"/>
      <c r="S99" s="135"/>
    </row>
    <row r="100" spans="1:19" ht="15" customHeight="1">
      <c r="A100" s="153"/>
      <c r="B100" s="123" t="s">
        <v>269</v>
      </c>
      <c r="C100" s="132"/>
      <c r="E100" s="128" t="s">
        <v>169</v>
      </c>
      <c r="J100" s="130">
        <v>24</v>
      </c>
      <c r="K100" s="131" t="s">
        <v>10</v>
      </c>
      <c r="L100" s="135"/>
      <c r="M100" s="135"/>
      <c r="N100" s="135"/>
      <c r="O100" s="135"/>
      <c r="P100" s="135"/>
      <c r="Q100" s="135"/>
      <c r="R100" s="135"/>
      <c r="S100" s="135"/>
    </row>
    <row r="101" spans="1:19" ht="15" customHeight="1">
      <c r="A101" s="153"/>
      <c r="B101" s="123" t="s">
        <v>257</v>
      </c>
      <c r="C101" s="132"/>
      <c r="E101" s="128" t="s">
        <v>270</v>
      </c>
      <c r="J101" s="130">
        <v>6</v>
      </c>
      <c r="K101" s="131" t="s">
        <v>10</v>
      </c>
      <c r="L101" s="135"/>
      <c r="M101" s="135"/>
      <c r="N101" s="135"/>
      <c r="O101" s="135"/>
      <c r="P101" s="135"/>
      <c r="Q101" s="135"/>
      <c r="R101" s="135"/>
      <c r="S101" s="135"/>
    </row>
    <row r="102" spans="1:19" ht="15" customHeight="1">
      <c r="A102" s="153"/>
      <c r="B102" s="123"/>
      <c r="C102" s="132"/>
      <c r="J102" s="130">
        <f>SUM(J100:J101)</f>
        <v>30</v>
      </c>
      <c r="K102" s="131" t="s">
        <v>10</v>
      </c>
      <c r="L102" s="135"/>
      <c r="M102" s="135"/>
      <c r="N102" s="135"/>
      <c r="O102" s="135"/>
      <c r="P102" s="135"/>
      <c r="Q102" s="135"/>
      <c r="R102" s="135"/>
      <c r="S102" s="135"/>
    </row>
    <row r="103" spans="1:19" ht="15" customHeight="1">
      <c r="A103" s="153"/>
      <c r="B103" s="123"/>
      <c r="C103" s="132"/>
      <c r="L103" s="135"/>
      <c r="M103" s="135"/>
      <c r="N103" s="135"/>
      <c r="O103" s="135"/>
      <c r="P103" s="135"/>
      <c r="Q103" s="135"/>
      <c r="R103" s="135"/>
      <c r="S103" s="135"/>
    </row>
    <row r="104" spans="1:19" ht="15" customHeight="1">
      <c r="A104" s="153">
        <v>7</v>
      </c>
      <c r="B104" s="123" t="s">
        <v>271</v>
      </c>
      <c r="C104" s="132"/>
      <c r="L104" s="135"/>
      <c r="M104" s="135"/>
      <c r="N104" s="135"/>
      <c r="O104" s="135"/>
      <c r="P104" s="135"/>
      <c r="Q104" s="135"/>
      <c r="R104" s="135"/>
      <c r="S104" s="135"/>
    </row>
    <row r="105" spans="1:19" ht="15" customHeight="1">
      <c r="A105" s="153"/>
      <c r="B105" s="123" t="s">
        <v>130</v>
      </c>
      <c r="C105" s="132"/>
      <c r="E105" s="128" t="s">
        <v>172</v>
      </c>
      <c r="J105" s="130">
        <v>40.5</v>
      </c>
      <c r="K105" s="131" t="s">
        <v>10</v>
      </c>
      <c r="L105" s="135"/>
      <c r="M105" s="135"/>
      <c r="N105" s="135"/>
      <c r="O105" s="135"/>
      <c r="P105" s="135"/>
      <c r="Q105" s="135"/>
      <c r="R105" s="135"/>
      <c r="S105" s="135"/>
    </row>
    <row r="106" spans="1:19" ht="15" customHeight="1">
      <c r="A106" s="153"/>
      <c r="B106" s="123" t="s">
        <v>118</v>
      </c>
      <c r="C106" s="132"/>
      <c r="E106" s="128" t="s">
        <v>169</v>
      </c>
      <c r="J106" s="130">
        <v>24</v>
      </c>
      <c r="K106" s="131" t="s">
        <v>10</v>
      </c>
      <c r="L106" s="136" t="s">
        <v>80</v>
      </c>
      <c r="M106" s="135"/>
      <c r="N106" s="135"/>
      <c r="O106" s="135"/>
      <c r="P106" s="135"/>
      <c r="Q106" s="135"/>
      <c r="R106" s="135"/>
      <c r="S106" s="135"/>
    </row>
    <row r="107" spans="1:19" ht="15" customHeight="1">
      <c r="A107" s="153"/>
      <c r="B107" s="123" t="s">
        <v>118</v>
      </c>
      <c r="C107" s="132"/>
      <c r="E107" s="128" t="s">
        <v>173</v>
      </c>
      <c r="J107" s="130">
        <v>12</v>
      </c>
      <c r="K107" s="131" t="s">
        <v>10</v>
      </c>
      <c r="L107" s="135"/>
      <c r="M107" s="135"/>
      <c r="N107" s="135"/>
      <c r="O107" s="135"/>
      <c r="P107" s="135"/>
      <c r="Q107" s="135"/>
      <c r="R107" s="135"/>
      <c r="S107" s="135"/>
    </row>
    <row r="108" spans="1:19" ht="15" customHeight="1">
      <c r="A108" s="153"/>
      <c r="B108" s="123" t="s">
        <v>130</v>
      </c>
      <c r="C108" s="132"/>
      <c r="E108" s="128" t="s">
        <v>272</v>
      </c>
      <c r="J108" s="130">
        <v>23.62</v>
      </c>
      <c r="K108" s="131" t="s">
        <v>10</v>
      </c>
      <c r="L108" s="135"/>
      <c r="M108" s="135"/>
      <c r="N108" s="135"/>
      <c r="O108" s="135"/>
      <c r="P108" s="135"/>
      <c r="Q108" s="135"/>
      <c r="R108" s="135"/>
      <c r="S108" s="135"/>
    </row>
    <row r="109" spans="1:19" ht="15" customHeight="1">
      <c r="A109" s="153"/>
      <c r="B109" s="123" t="s">
        <v>130</v>
      </c>
      <c r="C109" s="132"/>
      <c r="E109" s="128" t="s">
        <v>171</v>
      </c>
      <c r="J109" s="130">
        <v>19.5</v>
      </c>
      <c r="K109" s="131" t="s">
        <v>10</v>
      </c>
      <c r="L109" s="135"/>
      <c r="M109" s="135"/>
      <c r="N109" s="135"/>
      <c r="O109" s="135"/>
      <c r="P109" s="135"/>
      <c r="Q109" s="135"/>
      <c r="R109" s="135"/>
      <c r="S109" s="135"/>
    </row>
    <row r="110" spans="1:19" ht="15" customHeight="1">
      <c r="A110" s="153"/>
      <c r="B110" s="123" t="s">
        <v>130</v>
      </c>
      <c r="C110" s="132"/>
      <c r="E110" s="128" t="s">
        <v>221</v>
      </c>
      <c r="J110" s="130">
        <v>15</v>
      </c>
      <c r="K110" s="131" t="s">
        <v>10</v>
      </c>
      <c r="L110" s="135"/>
      <c r="M110" s="135"/>
      <c r="N110" s="135"/>
      <c r="O110" s="135"/>
      <c r="P110" s="135"/>
      <c r="Q110" s="135"/>
      <c r="R110" s="135"/>
      <c r="S110" s="135"/>
    </row>
    <row r="111" spans="1:19" ht="15" customHeight="1">
      <c r="A111" s="153"/>
      <c r="B111" s="123" t="s">
        <v>257</v>
      </c>
      <c r="C111" s="132"/>
      <c r="E111" s="128" t="s">
        <v>220</v>
      </c>
      <c r="J111" s="130">
        <v>16.25</v>
      </c>
      <c r="K111" s="131" t="s">
        <v>10</v>
      </c>
      <c r="L111" s="135"/>
      <c r="M111" s="135"/>
      <c r="N111" s="135"/>
      <c r="O111" s="135"/>
      <c r="P111" s="135"/>
      <c r="Q111" s="135"/>
      <c r="R111" s="135"/>
      <c r="S111" s="135"/>
    </row>
    <row r="112" spans="1:19" ht="15" customHeight="1">
      <c r="A112" s="153"/>
      <c r="B112" s="123"/>
      <c r="C112" s="132"/>
      <c r="J112" s="130">
        <f>SUM(J105:J111)</f>
        <v>150.87</v>
      </c>
      <c r="K112" s="131" t="s">
        <v>10</v>
      </c>
      <c r="L112" s="135"/>
      <c r="M112" s="135"/>
      <c r="N112" s="135"/>
      <c r="O112" s="135"/>
      <c r="P112" s="135"/>
      <c r="Q112" s="135"/>
      <c r="R112" s="135"/>
      <c r="S112" s="135"/>
    </row>
    <row r="113" spans="1:19" ht="15" customHeight="1">
      <c r="A113" s="153"/>
      <c r="B113" s="123"/>
      <c r="C113" s="132"/>
      <c r="L113" s="135"/>
      <c r="M113" s="135"/>
      <c r="N113" s="135"/>
      <c r="O113" s="135"/>
      <c r="P113" s="135"/>
      <c r="Q113" s="135"/>
      <c r="R113" s="135"/>
      <c r="S113" s="135"/>
    </row>
    <row r="114" spans="1:19" ht="15" customHeight="1">
      <c r="A114" s="153"/>
      <c r="B114" s="123" t="s">
        <v>273</v>
      </c>
      <c r="C114" s="132"/>
      <c r="E114" s="128" t="s">
        <v>274</v>
      </c>
      <c r="J114" s="130">
        <f>150.87*20</f>
        <v>3017.4</v>
      </c>
      <c r="K114" s="131" t="s">
        <v>10</v>
      </c>
      <c r="L114" s="135"/>
      <c r="M114" s="135"/>
      <c r="N114" s="135"/>
      <c r="O114" s="135"/>
      <c r="P114" s="135"/>
      <c r="Q114" s="135"/>
      <c r="R114" s="135"/>
      <c r="S114" s="135"/>
    </row>
    <row r="115" spans="1:19" ht="15" customHeight="1">
      <c r="A115" s="153"/>
      <c r="B115" s="123"/>
      <c r="C115" s="132"/>
      <c r="L115" s="135"/>
      <c r="M115" s="135"/>
      <c r="N115" s="135"/>
      <c r="O115" s="135"/>
      <c r="P115" s="135"/>
      <c r="Q115" s="135"/>
      <c r="R115" s="135"/>
      <c r="S115" s="135"/>
    </row>
    <row r="116" spans="1:19" ht="15" customHeight="1">
      <c r="A116" s="153">
        <v>8</v>
      </c>
      <c r="B116" s="123" t="s">
        <v>141</v>
      </c>
      <c r="C116" s="132"/>
      <c r="L116" s="135"/>
      <c r="M116" s="135"/>
      <c r="N116" s="135"/>
      <c r="O116" s="135"/>
      <c r="P116" s="135"/>
      <c r="Q116" s="135"/>
      <c r="R116" s="135"/>
      <c r="S116" s="135"/>
    </row>
    <row r="117" spans="1:19" ht="15" customHeight="1">
      <c r="A117" s="153"/>
      <c r="B117" s="123"/>
      <c r="C117" s="132"/>
      <c r="E117" s="128" t="s">
        <v>275</v>
      </c>
      <c r="J117" s="134">
        <v>17</v>
      </c>
      <c r="K117" s="128" t="s">
        <v>25</v>
      </c>
      <c r="L117" s="135"/>
      <c r="M117" s="135"/>
      <c r="N117" s="135"/>
      <c r="O117" s="135"/>
      <c r="P117" s="135"/>
      <c r="Q117" s="135"/>
      <c r="R117" s="135"/>
      <c r="S117" s="135"/>
    </row>
    <row r="118" spans="1:19" ht="15" customHeight="1">
      <c r="A118" s="153"/>
      <c r="B118" s="123"/>
      <c r="C118" s="132"/>
      <c r="E118" s="128" t="s">
        <v>276</v>
      </c>
      <c r="J118" s="130">
        <v>73.5</v>
      </c>
      <c r="K118" s="128" t="s">
        <v>25</v>
      </c>
      <c r="L118" s="135"/>
      <c r="M118" s="135"/>
      <c r="N118" s="135"/>
      <c r="O118" s="135"/>
      <c r="P118" s="135"/>
      <c r="Q118" s="135"/>
      <c r="R118" s="135"/>
      <c r="S118" s="135"/>
    </row>
    <row r="119" spans="1:19" ht="15" customHeight="1">
      <c r="A119" s="153"/>
      <c r="B119" s="123"/>
      <c r="C119" s="132"/>
      <c r="J119" s="130">
        <f>SUM(J117:J118)</f>
        <v>90.5</v>
      </c>
      <c r="K119" s="131" t="s">
        <v>25</v>
      </c>
      <c r="L119" s="135"/>
      <c r="M119" s="135"/>
      <c r="N119" s="135"/>
      <c r="O119" s="135"/>
      <c r="P119" s="135"/>
      <c r="Q119" s="135"/>
      <c r="R119" s="135"/>
      <c r="S119" s="135"/>
    </row>
    <row r="120" spans="1:19" ht="15" customHeight="1">
      <c r="A120" s="153"/>
      <c r="B120" s="123"/>
      <c r="C120" s="132"/>
      <c r="L120" s="135"/>
      <c r="M120" s="135"/>
      <c r="N120" s="135"/>
      <c r="O120" s="135"/>
      <c r="P120" s="135"/>
      <c r="Q120" s="135"/>
      <c r="R120" s="135"/>
      <c r="S120" s="135"/>
    </row>
    <row r="121" spans="1:19" ht="15" customHeight="1">
      <c r="A121" s="153">
        <v>9</v>
      </c>
      <c r="B121" s="123" t="s">
        <v>277</v>
      </c>
      <c r="C121" s="132"/>
      <c r="L121" s="135"/>
      <c r="M121" s="135"/>
      <c r="N121" s="135"/>
      <c r="O121" s="135"/>
      <c r="P121" s="135"/>
      <c r="Q121" s="135"/>
      <c r="R121" s="135"/>
      <c r="S121" s="135"/>
    </row>
    <row r="122" spans="1:19" ht="15" customHeight="1">
      <c r="A122" s="153"/>
      <c r="B122" s="123"/>
      <c r="C122" s="132"/>
      <c r="E122" s="128" t="s">
        <v>272</v>
      </c>
      <c r="J122" s="130">
        <v>23.62</v>
      </c>
      <c r="K122" s="131" t="s">
        <v>10</v>
      </c>
      <c r="L122" s="135"/>
      <c r="M122" s="135"/>
      <c r="N122" s="135"/>
      <c r="O122" s="135"/>
      <c r="P122" s="135"/>
      <c r="Q122" s="135"/>
      <c r="R122" s="135"/>
      <c r="S122" s="135"/>
    </row>
    <row r="123" spans="1:19" ht="15" customHeight="1">
      <c r="A123" s="153"/>
      <c r="B123" s="123"/>
      <c r="C123" s="132"/>
      <c r="J123" s="130">
        <f>SUM(J122:J122)</f>
        <v>23.62</v>
      </c>
      <c r="K123" s="131" t="s">
        <v>10</v>
      </c>
      <c r="L123" s="135"/>
      <c r="M123" s="135"/>
      <c r="N123" s="135"/>
      <c r="O123" s="135"/>
      <c r="P123" s="135"/>
      <c r="Q123" s="135"/>
      <c r="R123" s="135"/>
      <c r="S123" s="135"/>
    </row>
    <row r="124" spans="1:19" ht="15" customHeight="1">
      <c r="A124" s="153"/>
      <c r="B124" s="123"/>
      <c r="C124" s="132"/>
      <c r="L124" s="135"/>
      <c r="M124" s="135"/>
      <c r="N124" s="135"/>
      <c r="O124" s="135"/>
      <c r="P124" s="135"/>
      <c r="Q124" s="135"/>
      <c r="R124" s="135"/>
      <c r="S124" s="135"/>
    </row>
    <row r="125" spans="1:19" ht="15" customHeight="1">
      <c r="A125" s="153">
        <v>10</v>
      </c>
      <c r="B125" s="123" t="s">
        <v>174</v>
      </c>
      <c r="C125" s="132"/>
      <c r="L125" s="135"/>
      <c r="M125" s="135"/>
      <c r="N125" s="135"/>
      <c r="O125" s="135"/>
      <c r="P125" s="135"/>
      <c r="Q125" s="135"/>
      <c r="R125" s="135"/>
      <c r="S125" s="135"/>
    </row>
    <row r="126" spans="1:19" ht="15" customHeight="1">
      <c r="A126" s="153"/>
      <c r="B126" s="123"/>
      <c r="C126" s="132"/>
      <c r="E126" s="128" t="s">
        <v>280</v>
      </c>
      <c r="J126" s="130">
        <v>47.25</v>
      </c>
      <c r="K126" s="131" t="s">
        <v>10</v>
      </c>
      <c r="L126" s="135"/>
      <c r="M126" s="135"/>
      <c r="N126" s="135"/>
      <c r="O126" s="135"/>
      <c r="P126" s="135"/>
      <c r="Q126" s="135"/>
      <c r="R126" s="135"/>
      <c r="S126" s="135"/>
    </row>
    <row r="127" spans="1:19" ht="15" customHeight="1">
      <c r="A127" s="153"/>
      <c r="B127" s="123"/>
      <c r="C127" s="132"/>
      <c r="J127" s="130">
        <f>SUM(J126:J126)</f>
        <v>47.25</v>
      </c>
      <c r="K127" s="131" t="s">
        <v>10</v>
      </c>
      <c r="L127" s="136"/>
      <c r="M127" s="135"/>
      <c r="N127" s="135"/>
      <c r="O127" s="135"/>
      <c r="P127" s="135"/>
      <c r="Q127" s="135"/>
      <c r="R127" s="135"/>
      <c r="S127" s="135"/>
    </row>
    <row r="128" spans="1:19" ht="15" customHeight="1">
      <c r="A128" s="153"/>
      <c r="B128" s="123"/>
      <c r="C128" s="132"/>
      <c r="L128" s="135"/>
      <c r="M128" s="135"/>
      <c r="N128" s="135"/>
      <c r="O128" s="136"/>
      <c r="P128" s="135"/>
      <c r="Q128" s="135"/>
      <c r="R128" s="136"/>
      <c r="S128" s="136"/>
    </row>
    <row r="129" spans="1:19" ht="15" customHeight="1">
      <c r="A129" s="153">
        <v>11</v>
      </c>
      <c r="B129" s="123" t="s">
        <v>281</v>
      </c>
      <c r="C129" s="132"/>
      <c r="L129" s="135"/>
      <c r="M129" s="135"/>
      <c r="N129" s="135"/>
      <c r="O129" s="135"/>
      <c r="P129" s="135"/>
      <c r="Q129" s="135"/>
      <c r="R129" s="135"/>
      <c r="S129" s="135"/>
    </row>
    <row r="130" spans="1:19" ht="15" customHeight="1">
      <c r="A130" s="153"/>
      <c r="B130" s="123"/>
      <c r="C130" s="132"/>
      <c r="E130" s="128" t="s">
        <v>278</v>
      </c>
      <c r="J130" s="130">
        <f>1*10*3.5*6.75</f>
        <v>236.25</v>
      </c>
      <c r="K130" s="131" t="s">
        <v>10</v>
      </c>
      <c r="L130" s="135"/>
      <c r="M130" s="135"/>
      <c r="N130" s="135"/>
      <c r="O130" s="135"/>
      <c r="P130" s="135"/>
      <c r="Q130" s="135"/>
      <c r="R130" s="135"/>
      <c r="S130" s="135"/>
    </row>
    <row r="131" spans="1:19" ht="15" customHeight="1">
      <c r="A131" s="153"/>
      <c r="B131" s="123"/>
      <c r="C131" s="132"/>
      <c r="E131" s="128" t="s">
        <v>279</v>
      </c>
      <c r="J131" s="130">
        <v>38.5</v>
      </c>
      <c r="K131" s="131" t="s">
        <v>10</v>
      </c>
      <c r="L131" s="136"/>
      <c r="M131" s="135"/>
      <c r="N131" s="135"/>
      <c r="O131" s="135"/>
      <c r="P131" s="135"/>
      <c r="Q131" s="135"/>
      <c r="R131" s="135"/>
      <c r="S131" s="135"/>
    </row>
    <row r="132" spans="1:19" ht="15" customHeight="1">
      <c r="A132" s="153"/>
      <c r="B132" s="123"/>
      <c r="C132" s="132"/>
      <c r="E132" s="128" t="s">
        <v>279</v>
      </c>
      <c r="J132" s="130">
        <v>59.5</v>
      </c>
      <c r="K132" s="131" t="s">
        <v>10</v>
      </c>
      <c r="L132" s="135"/>
      <c r="M132" s="135"/>
      <c r="N132" s="135"/>
      <c r="O132" s="135"/>
      <c r="P132" s="135"/>
      <c r="Q132" s="135"/>
      <c r="R132" s="135"/>
      <c r="S132" s="135"/>
    </row>
    <row r="133" spans="1:19" ht="15" customHeight="1">
      <c r="A133" s="153"/>
      <c r="B133" s="123"/>
      <c r="C133" s="132"/>
      <c r="E133" s="128" t="s">
        <v>282</v>
      </c>
      <c r="J133" s="130">
        <v>180</v>
      </c>
      <c r="K133" s="131" t="s">
        <v>10</v>
      </c>
      <c r="L133" s="135"/>
      <c r="M133" s="135"/>
      <c r="N133" s="135"/>
      <c r="O133" s="135"/>
      <c r="P133" s="135"/>
      <c r="Q133" s="135"/>
      <c r="R133" s="135"/>
      <c r="S133" s="135"/>
    </row>
    <row r="134" spans="1:19" ht="15" customHeight="1">
      <c r="A134" s="153"/>
      <c r="B134" s="123"/>
      <c r="C134" s="132"/>
      <c r="E134" s="128" t="s">
        <v>283</v>
      </c>
      <c r="J134" s="130">
        <v>120</v>
      </c>
      <c r="K134" s="131" t="s">
        <v>10</v>
      </c>
      <c r="L134" s="135"/>
      <c r="M134" s="135"/>
      <c r="N134" s="135"/>
      <c r="O134" s="135"/>
      <c r="P134" s="135"/>
      <c r="Q134" s="135"/>
      <c r="R134" s="135"/>
      <c r="S134" s="135"/>
    </row>
    <row r="135" spans="1:19" ht="15" customHeight="1">
      <c r="A135" s="153"/>
      <c r="B135" s="123"/>
      <c r="C135" s="132"/>
      <c r="J135" s="130">
        <f>SUM(J130:J134)</f>
        <v>634.25</v>
      </c>
      <c r="K135" s="131" t="s">
        <v>10</v>
      </c>
      <c r="L135" s="135"/>
      <c r="M135" s="135"/>
      <c r="N135" s="135"/>
      <c r="O135" s="135"/>
      <c r="P135" s="135"/>
      <c r="Q135" s="135"/>
      <c r="R135" s="135"/>
      <c r="S135" s="135"/>
    </row>
    <row r="136" spans="1:19" ht="15" customHeight="1">
      <c r="A136" s="153"/>
      <c r="B136" s="123"/>
      <c r="C136" s="132"/>
      <c r="L136" s="135"/>
      <c r="M136" s="135"/>
      <c r="N136" s="135"/>
      <c r="O136" s="135"/>
      <c r="P136" s="135"/>
      <c r="Q136" s="135"/>
      <c r="R136" s="135"/>
      <c r="S136" s="135"/>
    </row>
    <row r="137" spans="1:19" ht="15" customHeight="1">
      <c r="A137" s="153">
        <v>12</v>
      </c>
      <c r="B137" s="123" t="s">
        <v>284</v>
      </c>
      <c r="C137" s="132"/>
      <c r="L137" s="135"/>
      <c r="M137" s="135"/>
      <c r="N137" s="135"/>
      <c r="O137" s="135"/>
      <c r="P137" s="135"/>
      <c r="Q137" s="135"/>
      <c r="R137" s="135"/>
      <c r="S137" s="135"/>
    </row>
    <row r="138" spans="1:19" ht="15" customHeight="1">
      <c r="A138" s="153"/>
      <c r="B138" s="123"/>
      <c r="C138" s="132"/>
      <c r="E138" s="128" t="s">
        <v>285</v>
      </c>
      <c r="J138" s="130">
        <v>12</v>
      </c>
      <c r="K138" s="131" t="s">
        <v>3</v>
      </c>
      <c r="L138" s="135"/>
      <c r="M138" s="136"/>
      <c r="N138" s="135"/>
      <c r="O138" s="135"/>
      <c r="P138" s="136"/>
      <c r="Q138" s="136"/>
      <c r="R138" s="135"/>
      <c r="S138" s="135"/>
    </row>
    <row r="139" spans="1:19" ht="15" customHeight="1">
      <c r="A139" s="153"/>
      <c r="B139" s="123"/>
      <c r="C139" s="132"/>
      <c r="L139" s="135"/>
      <c r="M139" s="135"/>
      <c r="N139" s="135"/>
      <c r="O139" s="135"/>
      <c r="P139" s="135"/>
      <c r="Q139" s="135"/>
      <c r="R139" s="135"/>
      <c r="S139" s="135"/>
    </row>
    <row r="140" spans="1:19" ht="15" customHeight="1">
      <c r="A140" s="153"/>
      <c r="B140" s="123" t="s">
        <v>286</v>
      </c>
      <c r="C140" s="132"/>
      <c r="L140" s="135"/>
      <c r="M140" s="135"/>
      <c r="N140" s="135"/>
      <c r="O140" s="135"/>
      <c r="P140" s="135"/>
      <c r="Q140" s="135"/>
      <c r="R140" s="135"/>
      <c r="S140" s="135"/>
    </row>
    <row r="141" spans="1:19" ht="15" customHeight="1">
      <c r="A141" s="153">
        <v>1</v>
      </c>
      <c r="B141" s="123" t="s">
        <v>287</v>
      </c>
      <c r="C141" s="132"/>
      <c r="L141" s="135"/>
      <c r="M141" s="135"/>
      <c r="N141" s="135"/>
      <c r="O141" s="135"/>
      <c r="P141" s="135"/>
      <c r="Q141" s="135"/>
      <c r="R141" s="135"/>
      <c r="S141" s="135"/>
    </row>
    <row r="142" spans="1:19" ht="15" customHeight="1">
      <c r="A142" s="153"/>
      <c r="B142" s="128" t="s">
        <v>288</v>
      </c>
      <c r="C142" s="132"/>
      <c r="E142" s="128" t="s">
        <v>296</v>
      </c>
      <c r="J142" s="130">
        <v>14896</v>
      </c>
      <c r="K142" s="131" t="s">
        <v>10</v>
      </c>
      <c r="L142" s="135"/>
      <c r="M142" s="135"/>
      <c r="N142" s="135"/>
      <c r="O142" s="135"/>
      <c r="P142" s="135"/>
      <c r="Q142" s="135"/>
      <c r="R142" s="135"/>
      <c r="S142" s="135"/>
    </row>
    <row r="143" spans="1:19" ht="15" customHeight="1">
      <c r="A143" s="153"/>
      <c r="B143" s="123" t="s">
        <v>289</v>
      </c>
      <c r="C143" s="132"/>
      <c r="E143" s="128" t="s">
        <v>297</v>
      </c>
      <c r="J143" s="130">
        <v>1210</v>
      </c>
      <c r="K143" s="131" t="s">
        <v>10</v>
      </c>
      <c r="L143" s="133"/>
    </row>
    <row r="144" spans="1:19" ht="15" customHeight="1">
      <c r="A144" s="153"/>
      <c r="B144" s="123" t="s">
        <v>290</v>
      </c>
      <c r="C144" s="132"/>
      <c r="E144" s="128" t="s">
        <v>298</v>
      </c>
      <c r="J144" s="130">
        <v>300</v>
      </c>
      <c r="K144" s="131" t="s">
        <v>10</v>
      </c>
      <c r="L144" s="133"/>
    </row>
    <row r="145" spans="1:12" ht="15" customHeight="1">
      <c r="A145" s="153"/>
      <c r="B145" s="123" t="s">
        <v>291</v>
      </c>
      <c r="C145" s="132"/>
      <c r="E145" s="128" t="s">
        <v>298</v>
      </c>
      <c r="J145" s="130">
        <v>300</v>
      </c>
      <c r="K145" s="131" t="s">
        <v>10</v>
      </c>
      <c r="L145" s="133"/>
    </row>
    <row r="146" spans="1:12" ht="15" customHeight="1">
      <c r="A146" s="153"/>
      <c r="B146" s="123" t="s">
        <v>292</v>
      </c>
      <c r="C146" s="132"/>
      <c r="E146" s="128" t="s">
        <v>299</v>
      </c>
      <c r="J146" s="130">
        <v>112.5</v>
      </c>
      <c r="K146" s="131" t="s">
        <v>10</v>
      </c>
      <c r="L146" s="133"/>
    </row>
    <row r="147" spans="1:12" ht="15" customHeight="1">
      <c r="A147" s="153"/>
      <c r="B147" s="123" t="s">
        <v>293</v>
      </c>
      <c r="C147" s="132"/>
      <c r="E147" s="128" t="s">
        <v>300</v>
      </c>
      <c r="J147" s="130">
        <v>112.5</v>
      </c>
      <c r="K147" s="131" t="s">
        <v>10</v>
      </c>
      <c r="L147" s="133"/>
    </row>
    <row r="148" spans="1:12" ht="15" customHeight="1">
      <c r="A148" s="153"/>
      <c r="B148" s="123" t="s">
        <v>294</v>
      </c>
      <c r="C148" s="132"/>
      <c r="E148" s="128" t="s">
        <v>300</v>
      </c>
      <c r="J148" s="130">
        <v>285</v>
      </c>
      <c r="K148" s="131" t="s">
        <v>10</v>
      </c>
      <c r="L148" s="133"/>
    </row>
    <row r="149" spans="1:12" ht="15" customHeight="1">
      <c r="A149" s="153"/>
      <c r="B149" s="123" t="s">
        <v>295</v>
      </c>
      <c r="C149" s="132"/>
      <c r="E149" s="128" t="s">
        <v>301</v>
      </c>
      <c r="J149" s="130">
        <v>185</v>
      </c>
      <c r="K149" s="131" t="s">
        <v>10</v>
      </c>
      <c r="L149" s="133"/>
    </row>
    <row r="150" spans="1:12" ht="15" customHeight="1">
      <c r="A150" s="153"/>
      <c r="B150" s="123"/>
      <c r="C150" s="132"/>
      <c r="J150" s="130">
        <f>SUM(J142:J149)</f>
        <v>17401</v>
      </c>
      <c r="K150" s="131" t="s">
        <v>10</v>
      </c>
      <c r="L150" s="133"/>
    </row>
    <row r="151" spans="1:12" ht="15" customHeight="1">
      <c r="A151" s="153"/>
      <c r="B151" s="123"/>
      <c r="C151" s="132"/>
      <c r="L151" s="133"/>
    </row>
    <row r="152" spans="1:12" ht="15" customHeight="1">
      <c r="A152" s="153">
        <v>2</v>
      </c>
      <c r="B152" s="123" t="s">
        <v>302</v>
      </c>
      <c r="C152" s="132"/>
      <c r="L152" s="133"/>
    </row>
    <row r="153" spans="1:12" ht="15" customHeight="1">
      <c r="A153" s="153"/>
      <c r="B153" s="123"/>
      <c r="C153" s="132"/>
      <c r="E153" s="128" t="s">
        <v>303</v>
      </c>
      <c r="J153" s="130">
        <f>8*1*7*2</f>
        <v>112</v>
      </c>
      <c r="K153" s="131" t="s">
        <v>10</v>
      </c>
      <c r="L153" s="133"/>
    </row>
    <row r="154" spans="1:12" ht="15" customHeight="1">
      <c r="A154" s="153"/>
      <c r="B154" s="123"/>
      <c r="C154" s="132"/>
      <c r="L154" s="133"/>
    </row>
    <row r="155" spans="1:12" ht="15" customHeight="1">
      <c r="A155" s="153">
        <v>3</v>
      </c>
      <c r="B155" s="123" t="s">
        <v>304</v>
      </c>
      <c r="C155" s="132"/>
      <c r="L155" s="133"/>
    </row>
    <row r="156" spans="1:12" ht="15" customHeight="1">
      <c r="A156" s="153"/>
      <c r="B156" s="123"/>
      <c r="C156" s="132"/>
      <c r="E156" s="128" t="s">
        <v>305</v>
      </c>
      <c r="J156" s="130">
        <f>3*3.5*7</f>
        <v>73.5</v>
      </c>
      <c r="K156" s="131" t="s">
        <v>10</v>
      </c>
      <c r="L156" s="133"/>
    </row>
    <row r="157" spans="1:12" ht="15" customHeight="1">
      <c r="A157" s="153"/>
      <c r="B157" s="137"/>
      <c r="C157" s="132"/>
      <c r="L157" s="133"/>
    </row>
    <row r="158" spans="1:12" ht="15" customHeight="1">
      <c r="A158" s="152">
        <v>4</v>
      </c>
      <c r="B158" s="137" t="s">
        <v>306</v>
      </c>
      <c r="C158" s="132"/>
      <c r="L158" s="133"/>
    </row>
    <row r="159" spans="1:12" ht="15" customHeight="1">
      <c r="B159" s="137" t="s">
        <v>254</v>
      </c>
      <c r="C159" s="132"/>
      <c r="E159" s="128" t="s">
        <v>233</v>
      </c>
      <c r="J159" s="130">
        <v>408.06</v>
      </c>
      <c r="K159" s="131" t="s">
        <v>10</v>
      </c>
      <c r="L159" s="133"/>
    </row>
    <row r="160" spans="1:12" ht="15" customHeight="1">
      <c r="B160" s="123" t="s">
        <v>254</v>
      </c>
      <c r="C160" s="132"/>
      <c r="E160" s="128" t="s">
        <v>234</v>
      </c>
      <c r="J160" s="130">
        <v>410.94</v>
      </c>
      <c r="K160" s="131" t="s">
        <v>10</v>
      </c>
      <c r="L160" s="133"/>
    </row>
    <row r="161" spans="1:12" ht="15" customHeight="1">
      <c r="A161" s="153"/>
      <c r="B161" s="123" t="s">
        <v>307</v>
      </c>
      <c r="C161" s="132"/>
      <c r="E161" s="128" t="s">
        <v>228</v>
      </c>
      <c r="J161" s="130">
        <v>457.56</v>
      </c>
      <c r="K161" s="131" t="s">
        <v>10</v>
      </c>
      <c r="L161" s="133"/>
    </row>
    <row r="162" spans="1:12" ht="15" customHeight="1">
      <c r="A162" s="153"/>
      <c r="B162" s="123" t="s">
        <v>252</v>
      </c>
      <c r="C162" s="132"/>
      <c r="E162" s="128" t="s">
        <v>308</v>
      </c>
      <c r="J162" s="130">
        <v>194.72</v>
      </c>
      <c r="K162" s="131" t="s">
        <v>10</v>
      </c>
      <c r="L162" s="133"/>
    </row>
    <row r="163" spans="1:12" ht="15" customHeight="1">
      <c r="A163" s="153"/>
      <c r="B163" s="123"/>
      <c r="C163" s="132"/>
      <c r="J163" s="130">
        <v>1471.28</v>
      </c>
      <c r="K163" s="131" t="s">
        <v>10</v>
      </c>
      <c r="L163" s="133"/>
    </row>
    <row r="164" spans="1:12" ht="15" customHeight="1">
      <c r="A164" s="153"/>
      <c r="B164" s="123"/>
      <c r="C164" s="132"/>
      <c r="L164" s="133"/>
    </row>
    <row r="165" spans="1:12" ht="15" customHeight="1">
      <c r="A165" s="153"/>
      <c r="B165" s="123" t="s">
        <v>77</v>
      </c>
      <c r="C165" s="132"/>
      <c r="L165" s="133"/>
    </row>
    <row r="166" spans="1:12" ht="15" customHeight="1">
      <c r="A166" s="153"/>
      <c r="B166" s="123" t="s">
        <v>130</v>
      </c>
      <c r="C166" s="132"/>
      <c r="E166" s="128" t="s">
        <v>272</v>
      </c>
      <c r="J166" s="130">
        <v>23.62</v>
      </c>
      <c r="K166" s="131" t="s">
        <v>10</v>
      </c>
      <c r="L166" s="133"/>
    </row>
    <row r="167" spans="1:12" ht="15" customHeight="1">
      <c r="A167" s="153"/>
      <c r="B167" s="123" t="s">
        <v>130</v>
      </c>
      <c r="C167" s="132"/>
      <c r="E167" s="128" t="s">
        <v>272</v>
      </c>
      <c r="J167" s="130">
        <v>23.62</v>
      </c>
      <c r="K167" s="131" t="s">
        <v>10</v>
      </c>
      <c r="L167" s="133"/>
    </row>
    <row r="168" spans="1:12" ht="15" customHeight="1">
      <c r="A168" s="153"/>
      <c r="B168" s="123" t="s">
        <v>130</v>
      </c>
      <c r="C168" s="132"/>
      <c r="E168" s="128" t="s">
        <v>170</v>
      </c>
      <c r="J168" s="130">
        <v>20.25</v>
      </c>
      <c r="K168" s="131" t="s">
        <v>10</v>
      </c>
      <c r="L168" s="133"/>
    </row>
    <row r="169" spans="1:12" ht="15" customHeight="1">
      <c r="A169" s="153"/>
      <c r="B169" s="123" t="s">
        <v>130</v>
      </c>
      <c r="C169" s="132"/>
      <c r="E169" s="128" t="s">
        <v>220</v>
      </c>
      <c r="J169" s="130">
        <v>16.25</v>
      </c>
      <c r="K169" s="131" t="s">
        <v>10</v>
      </c>
      <c r="L169" s="133"/>
    </row>
    <row r="170" spans="1:12" ht="15" customHeight="1">
      <c r="A170" s="153"/>
      <c r="B170" s="123" t="s">
        <v>309</v>
      </c>
      <c r="C170" s="132"/>
      <c r="E170" s="128" t="s">
        <v>261</v>
      </c>
      <c r="J170" s="130">
        <v>13.98</v>
      </c>
      <c r="K170" s="131" t="s">
        <v>10</v>
      </c>
      <c r="L170" s="133"/>
    </row>
    <row r="171" spans="1:12" ht="15" customHeight="1">
      <c r="A171" s="153"/>
      <c r="B171" s="123" t="s">
        <v>118</v>
      </c>
      <c r="C171" s="132"/>
      <c r="E171" s="128" t="s">
        <v>169</v>
      </c>
      <c r="J171" s="130">
        <v>24</v>
      </c>
      <c r="K171" s="131" t="s">
        <v>10</v>
      </c>
      <c r="L171" s="133"/>
    </row>
    <row r="172" spans="1:12" ht="15" customHeight="1">
      <c r="A172" s="153"/>
      <c r="B172" s="123" t="s">
        <v>168</v>
      </c>
      <c r="C172" s="132"/>
      <c r="E172" s="128" t="s">
        <v>173</v>
      </c>
      <c r="J172" s="130">
        <v>12</v>
      </c>
      <c r="K172" s="131" t="s">
        <v>10</v>
      </c>
      <c r="L172" s="133"/>
    </row>
    <row r="173" spans="1:12" ht="15" customHeight="1">
      <c r="A173" s="153"/>
      <c r="B173" s="123"/>
      <c r="C173" s="132"/>
      <c r="J173" s="130">
        <f>SUM(J166:J172)</f>
        <v>133.72000000000003</v>
      </c>
      <c r="K173" s="131" t="s">
        <v>10</v>
      </c>
      <c r="L173" s="133"/>
    </row>
    <row r="174" spans="1:12" ht="15" customHeight="1">
      <c r="A174" s="153"/>
      <c r="B174" s="123"/>
      <c r="C174" s="132"/>
      <c r="L174" s="133"/>
    </row>
    <row r="175" spans="1:12" ht="15" customHeight="1">
      <c r="A175" s="153"/>
      <c r="B175" s="123"/>
      <c r="C175" s="132"/>
      <c r="J175" s="130">
        <f>J163-J173</f>
        <v>1337.56</v>
      </c>
      <c r="K175" s="131" t="s">
        <v>10</v>
      </c>
      <c r="L175" s="133"/>
    </row>
    <row r="176" spans="1:12" ht="15" customHeight="1">
      <c r="A176" s="153"/>
      <c r="B176" s="123"/>
      <c r="C176" s="132"/>
      <c r="L176" s="133"/>
    </row>
    <row r="177" spans="1:12" ht="15" customHeight="1">
      <c r="A177" s="153"/>
      <c r="B177" s="123" t="s">
        <v>310</v>
      </c>
      <c r="C177" s="132"/>
      <c r="E177" s="128" t="s">
        <v>311</v>
      </c>
      <c r="J177" s="130">
        <f>8*J175</f>
        <v>10700.48</v>
      </c>
      <c r="K177" s="131" t="s">
        <v>10</v>
      </c>
      <c r="L177" s="133"/>
    </row>
    <row r="178" spans="1:12" ht="15" customHeight="1">
      <c r="A178" s="153"/>
      <c r="B178" s="123"/>
      <c r="C178" s="132"/>
      <c r="L178" s="133"/>
    </row>
    <row r="179" spans="1:12" ht="15" customHeight="1">
      <c r="A179" s="153">
        <v>5</v>
      </c>
      <c r="B179" s="123" t="s">
        <v>312</v>
      </c>
      <c r="C179" s="132"/>
      <c r="L179" s="133"/>
    </row>
    <row r="180" spans="1:12" ht="15" customHeight="1">
      <c r="A180" s="153"/>
      <c r="B180" s="123"/>
      <c r="C180" s="132"/>
      <c r="E180" s="128" t="s">
        <v>313</v>
      </c>
      <c r="J180" s="130">
        <f>J36</f>
        <v>2173.96</v>
      </c>
      <c r="K180" s="131" t="s">
        <v>10</v>
      </c>
      <c r="L180" s="133"/>
    </row>
    <row r="181" spans="1:12" ht="15" customHeight="1">
      <c r="A181" s="153"/>
      <c r="B181" s="123"/>
      <c r="C181" s="132"/>
      <c r="L181" s="133"/>
    </row>
    <row r="182" spans="1:12" ht="15" customHeight="1">
      <c r="A182" s="153">
        <v>6</v>
      </c>
      <c r="B182" s="123" t="s">
        <v>314</v>
      </c>
      <c r="C182" s="132"/>
      <c r="L182" s="133"/>
    </row>
    <row r="183" spans="1:12" ht="15" customHeight="1">
      <c r="A183" s="153"/>
      <c r="B183" s="123"/>
      <c r="C183" s="132"/>
      <c r="E183" s="128" t="s">
        <v>315</v>
      </c>
      <c r="J183" s="138">
        <v>10</v>
      </c>
      <c r="K183" s="131" t="s">
        <v>3</v>
      </c>
      <c r="L183" s="133"/>
    </row>
    <row r="184" spans="1:12" ht="15" customHeight="1">
      <c r="A184" s="153"/>
      <c r="B184" s="123"/>
      <c r="C184" s="132"/>
      <c r="L184" s="133"/>
    </row>
    <row r="185" spans="1:12" ht="15" customHeight="1">
      <c r="A185" s="153">
        <v>7</v>
      </c>
      <c r="B185" s="123" t="s">
        <v>177</v>
      </c>
      <c r="C185" s="132"/>
      <c r="L185" s="133"/>
    </row>
    <row r="186" spans="1:12" ht="15" customHeight="1">
      <c r="A186" s="153"/>
      <c r="B186" s="123"/>
      <c r="C186" s="132"/>
      <c r="E186" s="128" t="s">
        <v>316</v>
      </c>
      <c r="J186" s="130">
        <f>5*1*7*2</f>
        <v>70</v>
      </c>
      <c r="K186" s="131" t="s">
        <v>10</v>
      </c>
      <c r="L186" s="133"/>
    </row>
    <row r="187" spans="1:12" ht="15" customHeight="1">
      <c r="A187" s="153"/>
      <c r="B187" s="123"/>
      <c r="C187" s="132"/>
      <c r="L187" s="133"/>
    </row>
    <row r="188" spans="1:12" ht="15" customHeight="1">
      <c r="A188" s="153"/>
      <c r="B188" s="123" t="s">
        <v>137</v>
      </c>
      <c r="C188" s="132"/>
      <c r="L188" s="133"/>
    </row>
    <row r="189" spans="1:12" ht="15" customHeight="1">
      <c r="A189" s="153">
        <v>1</v>
      </c>
      <c r="B189" s="123" t="s">
        <v>317</v>
      </c>
      <c r="C189" s="132"/>
      <c r="L189" s="133"/>
    </row>
    <row r="190" spans="1:12" ht="15" customHeight="1">
      <c r="A190" s="153"/>
      <c r="B190" s="123"/>
      <c r="C190" s="132"/>
      <c r="E190" s="128" t="s">
        <v>318</v>
      </c>
      <c r="J190" s="130">
        <f>1*4*3*2*6.25</f>
        <v>150</v>
      </c>
      <c r="K190" s="131" t="s">
        <v>319</v>
      </c>
      <c r="L190" s="133"/>
    </row>
    <row r="191" spans="1:12" ht="15" customHeight="1">
      <c r="A191" s="153"/>
      <c r="B191" s="123"/>
      <c r="C191" s="132"/>
      <c r="L191" s="133"/>
    </row>
    <row r="192" spans="1:12" ht="15" customHeight="1">
      <c r="A192" s="153"/>
      <c r="B192" s="123"/>
      <c r="C192" s="132"/>
      <c r="E192" s="128" t="s">
        <v>320</v>
      </c>
      <c r="J192" s="130">
        <f>10*150</f>
        <v>1500</v>
      </c>
      <c r="K192" s="131" t="s">
        <v>319</v>
      </c>
      <c r="L192" s="133"/>
    </row>
    <row r="193" spans="1:12" ht="15" customHeight="1">
      <c r="A193" s="153"/>
      <c r="B193" s="123"/>
      <c r="C193" s="132"/>
      <c r="L193" s="133"/>
    </row>
    <row r="194" spans="1:12" ht="15" customHeight="1">
      <c r="A194" s="153"/>
      <c r="B194" s="123"/>
      <c r="C194" s="132"/>
      <c r="L194" s="133"/>
    </row>
    <row r="195" spans="1:12" ht="15" customHeight="1">
      <c r="A195" s="153">
        <v>2</v>
      </c>
      <c r="B195" s="123" t="s">
        <v>321</v>
      </c>
      <c r="C195" s="132"/>
      <c r="L195" s="133"/>
    </row>
    <row r="196" spans="1:12" ht="15" customHeight="1">
      <c r="A196" s="153"/>
      <c r="B196" s="123" t="s">
        <v>322</v>
      </c>
      <c r="C196" s="132"/>
      <c r="E196" s="128" t="s">
        <v>315</v>
      </c>
      <c r="J196" s="130">
        <v>10</v>
      </c>
      <c r="K196" s="131" t="s">
        <v>3</v>
      </c>
      <c r="L196" s="133"/>
    </row>
    <row r="197" spans="1:12" ht="15" customHeight="1">
      <c r="A197" s="153"/>
      <c r="B197" s="123"/>
      <c r="C197" s="132"/>
      <c r="L197" s="133"/>
    </row>
    <row r="198" spans="1:12" ht="15" customHeight="1">
      <c r="A198" s="153">
        <v>3</v>
      </c>
      <c r="B198" s="123" t="s">
        <v>323</v>
      </c>
      <c r="C198" s="132"/>
      <c r="L198" s="133"/>
    </row>
    <row r="199" spans="1:12" ht="15" customHeight="1">
      <c r="A199" s="153"/>
      <c r="B199" s="123"/>
      <c r="C199" s="132"/>
      <c r="E199" s="128" t="s">
        <v>324</v>
      </c>
      <c r="J199" s="130">
        <v>16</v>
      </c>
      <c r="K199" s="131" t="s">
        <v>3</v>
      </c>
      <c r="L199" s="133"/>
    </row>
    <row r="200" spans="1:12" ht="15" customHeight="1">
      <c r="A200" s="153"/>
      <c r="B200" s="123"/>
      <c r="C200" s="132"/>
      <c r="L200" s="133"/>
    </row>
    <row r="201" spans="1:12" ht="15" customHeight="1">
      <c r="A201" s="153">
        <v>4</v>
      </c>
      <c r="B201" s="123" t="s">
        <v>325</v>
      </c>
      <c r="C201" s="132"/>
      <c r="L201" s="133"/>
    </row>
    <row r="202" spans="1:12" ht="15" customHeight="1">
      <c r="A202" s="153"/>
      <c r="B202" s="123"/>
      <c r="C202" s="132"/>
      <c r="E202" s="128" t="s">
        <v>326</v>
      </c>
      <c r="J202" s="130">
        <v>12</v>
      </c>
      <c r="K202" s="131" t="s">
        <v>3</v>
      </c>
      <c r="L202" s="133"/>
    </row>
    <row r="203" spans="1:12" ht="15" customHeight="1">
      <c r="A203" s="153"/>
      <c r="B203" s="123"/>
      <c r="C203" s="132"/>
      <c r="L203" s="133"/>
    </row>
    <row r="204" spans="1:12" ht="15" customHeight="1">
      <c r="A204" s="153">
        <v>5</v>
      </c>
      <c r="B204" s="123" t="s">
        <v>327</v>
      </c>
      <c r="C204" s="132"/>
      <c r="L204" s="133"/>
    </row>
    <row r="205" spans="1:12" ht="15" customHeight="1">
      <c r="A205" s="153"/>
      <c r="B205" s="123"/>
      <c r="C205" s="132"/>
      <c r="E205" s="128" t="s">
        <v>328</v>
      </c>
      <c r="J205" s="130">
        <v>22</v>
      </c>
      <c r="K205" s="131" t="s">
        <v>3</v>
      </c>
      <c r="L205" s="133"/>
    </row>
    <row r="206" spans="1:12" ht="15" customHeight="1">
      <c r="A206" s="153"/>
      <c r="B206" s="123"/>
      <c r="C206" s="132"/>
      <c r="L206" s="133"/>
    </row>
    <row r="207" spans="1:12" ht="15" customHeight="1">
      <c r="A207" s="153">
        <v>6</v>
      </c>
      <c r="B207" s="123" t="s">
        <v>329</v>
      </c>
      <c r="C207" s="132"/>
      <c r="L207" s="133"/>
    </row>
    <row r="208" spans="1:12" ht="15" customHeight="1">
      <c r="A208" s="153"/>
      <c r="B208" s="123"/>
      <c r="C208" s="132"/>
      <c r="E208" s="128" t="s">
        <v>315</v>
      </c>
      <c r="J208" s="130">
        <v>10</v>
      </c>
      <c r="K208" s="131" t="s">
        <v>3</v>
      </c>
      <c r="L208" s="133"/>
    </row>
    <row r="209" spans="1:12" ht="15" customHeight="1">
      <c r="A209" s="153"/>
      <c r="B209" s="123"/>
      <c r="C209" s="132"/>
      <c r="L209" s="133"/>
    </row>
    <row r="210" spans="1:12" ht="15" customHeight="1">
      <c r="A210" s="153">
        <v>7</v>
      </c>
      <c r="B210" s="123" t="s">
        <v>330</v>
      </c>
      <c r="C210" s="132"/>
      <c r="L210" s="133"/>
    </row>
    <row r="211" spans="1:12" ht="15" customHeight="1">
      <c r="A211" s="153"/>
      <c r="B211" s="123"/>
      <c r="C211" s="132"/>
      <c r="E211" s="128" t="s">
        <v>315</v>
      </c>
      <c r="J211" s="130">
        <v>10</v>
      </c>
      <c r="K211" s="131" t="s">
        <v>3</v>
      </c>
      <c r="L211" s="133"/>
    </row>
    <row r="212" spans="1:12" ht="15" customHeight="1">
      <c r="A212" s="153"/>
      <c r="B212" s="123"/>
      <c r="C212" s="132"/>
      <c r="L212" s="133"/>
    </row>
    <row r="213" spans="1:12" ht="15" customHeight="1">
      <c r="A213" s="153">
        <v>8</v>
      </c>
      <c r="B213" s="123" t="s">
        <v>178</v>
      </c>
      <c r="C213" s="132"/>
      <c r="L213" s="133"/>
    </row>
    <row r="214" spans="1:12" ht="15" customHeight="1">
      <c r="A214" s="153"/>
      <c r="B214" s="123"/>
      <c r="C214" s="132"/>
      <c r="E214" s="128" t="s">
        <v>331</v>
      </c>
      <c r="J214" s="130">
        <v>20</v>
      </c>
      <c r="K214" s="131" t="s">
        <v>3</v>
      </c>
      <c r="L214" s="133"/>
    </row>
    <row r="215" spans="1:12" ht="15" customHeight="1">
      <c r="A215" s="153"/>
      <c r="B215" s="123"/>
      <c r="C215" s="132"/>
      <c r="L215" s="133"/>
    </row>
    <row r="216" spans="1:12" ht="15" customHeight="1">
      <c r="A216" s="153"/>
      <c r="B216" s="123"/>
      <c r="C216" s="132"/>
      <c r="L216" s="133"/>
    </row>
    <row r="217" spans="1:12" ht="15" customHeight="1">
      <c r="A217" s="144"/>
      <c r="B217" s="140" t="s">
        <v>163</v>
      </c>
      <c r="C217" s="139"/>
      <c r="D217" s="160"/>
      <c r="E217" s="140"/>
      <c r="F217" s="141"/>
      <c r="G217" s="142"/>
      <c r="H217" s="143"/>
      <c r="I217" s="144"/>
      <c r="J217" s="145"/>
      <c r="K217" s="146"/>
      <c r="L217" s="133"/>
    </row>
    <row r="218" spans="1:12" ht="15" customHeight="1">
      <c r="A218" s="161">
        <v>1</v>
      </c>
      <c r="B218" s="123" t="s">
        <v>179</v>
      </c>
      <c r="C218" s="132"/>
      <c r="L218" s="133"/>
    </row>
    <row r="219" spans="1:12" ht="15" customHeight="1">
      <c r="A219" s="153"/>
      <c r="B219" s="123" t="s">
        <v>143</v>
      </c>
      <c r="C219" s="132"/>
      <c r="E219" s="128" t="s">
        <v>332</v>
      </c>
      <c r="J219" s="130">
        <v>210</v>
      </c>
      <c r="K219" s="131" t="s">
        <v>25</v>
      </c>
      <c r="L219" s="133"/>
    </row>
    <row r="220" spans="1:12" ht="15" customHeight="1">
      <c r="A220" s="153"/>
      <c r="B220" s="123"/>
      <c r="C220" s="132"/>
      <c r="L220" s="133"/>
    </row>
    <row r="221" spans="1:12" ht="15" customHeight="1">
      <c r="A221" s="153"/>
      <c r="B221" s="123"/>
      <c r="C221" s="132"/>
      <c r="L221" s="133"/>
    </row>
    <row r="222" spans="1:12" ht="15" customHeight="1">
      <c r="A222" s="153"/>
      <c r="B222" s="123" t="s">
        <v>333</v>
      </c>
      <c r="C222" s="132"/>
      <c r="E222" s="128" t="s">
        <v>334</v>
      </c>
      <c r="J222" s="130">
        <v>50</v>
      </c>
      <c r="K222" s="131" t="s">
        <v>25</v>
      </c>
      <c r="L222" s="133"/>
    </row>
    <row r="223" spans="1:12" ht="15" customHeight="1">
      <c r="A223" s="153"/>
      <c r="B223" s="123"/>
      <c r="C223" s="132"/>
      <c r="L223" s="133"/>
    </row>
    <row r="224" spans="1:12" ht="15" customHeight="1">
      <c r="A224" s="153"/>
      <c r="B224" s="123"/>
      <c r="C224" s="132"/>
      <c r="L224" s="133"/>
    </row>
    <row r="225" spans="1:12" ht="15" customHeight="1">
      <c r="A225" s="153"/>
      <c r="B225" s="123"/>
      <c r="C225" s="132"/>
      <c r="L225" s="133"/>
    </row>
    <row r="226" spans="1:12" ht="15" customHeight="1">
      <c r="A226" s="153"/>
      <c r="B226" s="123"/>
      <c r="C226" s="132"/>
      <c r="L226" s="133"/>
    </row>
    <row r="227" spans="1:12" ht="15" customHeight="1">
      <c r="A227" s="153"/>
      <c r="B227" s="123"/>
      <c r="C227" s="132"/>
      <c r="L227" s="133"/>
    </row>
    <row r="228" spans="1:12" ht="15" customHeight="1">
      <c r="A228" s="153"/>
      <c r="B228" s="123"/>
      <c r="C228" s="132"/>
      <c r="L228" s="133"/>
    </row>
    <row r="229" spans="1:12" ht="15" customHeight="1">
      <c r="A229" s="153"/>
      <c r="B229" s="123"/>
      <c r="C229" s="132"/>
      <c r="L229" s="133"/>
    </row>
    <row r="230" spans="1:12" ht="15" customHeight="1">
      <c r="A230" s="162"/>
      <c r="B230" s="123"/>
      <c r="C230" s="153"/>
      <c r="D230" s="163"/>
      <c r="E230" s="147"/>
      <c r="F230" s="148"/>
      <c r="G230" s="149"/>
      <c r="H230" s="150"/>
      <c r="I230" s="151"/>
      <c r="J230" s="164"/>
      <c r="K230" s="147"/>
      <c r="L230" s="133"/>
    </row>
    <row r="231" spans="1:12" ht="15" customHeight="1">
      <c r="A231" s="162"/>
      <c r="B231" s="123"/>
      <c r="C231" s="153"/>
      <c r="D231" s="163"/>
      <c r="E231" s="147"/>
      <c r="F231" s="148"/>
      <c r="G231" s="149"/>
      <c r="H231" s="150"/>
      <c r="I231" s="151"/>
      <c r="J231" s="164"/>
      <c r="K231" s="147"/>
      <c r="L231" s="133"/>
    </row>
    <row r="232" spans="1:12" ht="15" customHeight="1">
      <c r="A232" s="144"/>
      <c r="E232" s="140"/>
      <c r="F232" s="146"/>
      <c r="G232" s="142"/>
      <c r="H232" s="143"/>
      <c r="I232" s="144"/>
      <c r="J232" s="145"/>
      <c r="K232" s="146"/>
      <c r="L232" s="133"/>
    </row>
    <row r="233" spans="1:12" ht="15" customHeight="1">
      <c r="A233" s="128"/>
      <c r="B233" s="137" t="s">
        <v>2</v>
      </c>
      <c r="D233" s="153"/>
      <c r="E233" s="140"/>
      <c r="F233" s="146"/>
      <c r="G233" s="153"/>
      <c r="H233" s="137"/>
      <c r="I233" s="153" t="s">
        <v>0</v>
      </c>
      <c r="J233" s="153"/>
      <c r="K233" s="146"/>
      <c r="L233" s="133"/>
    </row>
    <row r="234" spans="1:12" ht="15" customHeight="1">
      <c r="D234" s="153"/>
      <c r="G234" s="153"/>
      <c r="H234" s="137"/>
      <c r="I234" s="152" t="s">
        <v>76</v>
      </c>
      <c r="J234" s="153"/>
      <c r="K234" s="128"/>
      <c r="L234" s="133"/>
    </row>
    <row r="235" spans="1:12" ht="15" customHeight="1">
      <c r="C235" s="153"/>
      <c r="D235" s="153"/>
      <c r="E235" s="153"/>
      <c r="F235" s="153"/>
      <c r="G235" s="153"/>
      <c r="H235" s="137"/>
      <c r="I235" s="153" t="s">
        <v>1</v>
      </c>
      <c r="J235" s="153"/>
      <c r="K235" s="153"/>
      <c r="L235" s="133"/>
    </row>
    <row r="236" spans="1:12" ht="15" customHeight="1">
      <c r="L236" s="133"/>
    </row>
    <row r="237" spans="1:12" ht="15" customHeight="1">
      <c r="L237" s="133"/>
    </row>
    <row r="238" spans="1:12" ht="15" customHeight="1">
      <c r="L238" s="133"/>
    </row>
    <row r="239" spans="1:12" ht="15" customHeight="1">
      <c r="A239" s="144"/>
      <c r="B239" s="154"/>
      <c r="C239" s="154"/>
      <c r="D239" s="160"/>
      <c r="E239" s="140"/>
      <c r="F239" s="141"/>
      <c r="G239" s="142"/>
      <c r="H239" s="143"/>
      <c r="I239" s="144"/>
      <c r="J239" s="165"/>
      <c r="K239" s="146"/>
      <c r="L239" s="133"/>
    </row>
    <row r="240" spans="1:12" ht="15" customHeight="1">
      <c r="A240" s="144"/>
      <c r="I240" s="128"/>
      <c r="J240" s="128"/>
      <c r="K240" s="128"/>
      <c r="L240" s="133"/>
    </row>
    <row r="241" spans="1:12" ht="15" customHeight="1">
      <c r="A241" s="128"/>
      <c r="I241" s="128"/>
      <c r="J241" s="128"/>
      <c r="K241" s="128"/>
      <c r="L241" s="133"/>
    </row>
    <row r="242" spans="1:12" ht="15" customHeight="1">
      <c r="A242" s="161"/>
      <c r="B242" s="155"/>
      <c r="C242" s="139"/>
      <c r="D242" s="160"/>
      <c r="E242" s="140"/>
      <c r="F242" s="141"/>
      <c r="G242" s="142"/>
      <c r="H242" s="143"/>
      <c r="I242" s="144"/>
      <c r="J242" s="156"/>
      <c r="K242" s="146"/>
      <c r="L242" s="133"/>
    </row>
    <row r="243" spans="1:12" ht="15" customHeight="1">
      <c r="A243" s="133"/>
      <c r="I243" s="128"/>
      <c r="J243" s="128"/>
      <c r="K243" s="128"/>
      <c r="L243" s="133"/>
    </row>
    <row r="244" spans="1:12" ht="15" customHeight="1">
      <c r="A244" s="133"/>
      <c r="I244" s="128"/>
      <c r="J244" s="128"/>
      <c r="K244" s="128"/>
      <c r="L244" s="133"/>
    </row>
    <row r="245" spans="1:12" ht="15" customHeight="1">
      <c r="A245" s="133"/>
      <c r="I245" s="128"/>
      <c r="J245" s="128"/>
      <c r="K245" s="128"/>
      <c r="L245" s="133"/>
    </row>
    <row r="246" spans="1:12" ht="15" customHeight="1">
      <c r="A246" s="133"/>
      <c r="I246" s="128"/>
      <c r="J246" s="128"/>
      <c r="K246" s="128"/>
      <c r="L246" s="133"/>
    </row>
    <row r="247" spans="1:12" ht="15" customHeight="1">
      <c r="L247" s="133"/>
    </row>
    <row r="248" spans="1:12" ht="15" customHeight="1">
      <c r="L248" s="133"/>
    </row>
    <row r="249" spans="1:12" ht="15" customHeight="1">
      <c r="L249" s="133"/>
    </row>
    <row r="250" spans="1:12" ht="15" customHeight="1">
      <c r="L250" s="133"/>
    </row>
    <row r="251" spans="1:12" ht="15" customHeight="1">
      <c r="L251" s="133"/>
    </row>
    <row r="252" spans="1:12" ht="15" customHeight="1">
      <c r="L252" s="133"/>
    </row>
    <row r="253" spans="1:12" ht="15" customHeight="1">
      <c r="L253" s="133"/>
    </row>
    <row r="254" spans="1:12" ht="15" customHeight="1"/>
    <row r="255" spans="1:12" ht="15" customHeight="1"/>
    <row r="256" spans="1:12" ht="15" customHeight="1"/>
    <row r="257" spans="12:12" ht="15" customHeight="1"/>
    <row r="258" spans="12:12" ht="15" customHeight="1">
      <c r="L258" s="133"/>
    </row>
    <row r="259" spans="12:12" ht="15" customHeight="1">
      <c r="L259" s="133"/>
    </row>
    <row r="260" spans="12:12" ht="15" customHeight="1">
      <c r="L260" s="133"/>
    </row>
    <row r="261" spans="12:12" ht="15" customHeight="1">
      <c r="L261" s="133"/>
    </row>
    <row r="262" spans="12:12" ht="15" customHeight="1">
      <c r="L262" s="133"/>
    </row>
    <row r="263" spans="12:12" ht="15" customHeight="1">
      <c r="L263" s="133"/>
    </row>
    <row r="264" spans="12:12" ht="15" customHeight="1">
      <c r="L264" s="133"/>
    </row>
    <row r="265" spans="12:12" ht="15" customHeight="1">
      <c r="L265" s="133"/>
    </row>
    <row r="266" spans="12:12" ht="15" customHeight="1">
      <c r="L266" s="133"/>
    </row>
    <row r="267" spans="12:12" ht="15" customHeight="1">
      <c r="L267" s="133"/>
    </row>
    <row r="268" spans="12:12" ht="15" customHeight="1">
      <c r="L268" s="133"/>
    </row>
    <row r="269" spans="12:12" ht="15" customHeight="1">
      <c r="L269" s="133"/>
    </row>
    <row r="270" spans="12:12" ht="15" customHeight="1">
      <c r="L270" s="133"/>
    </row>
    <row r="271" spans="12:12" ht="15" customHeight="1">
      <c r="L271" s="133"/>
    </row>
    <row r="272" spans="12:12" ht="15" customHeight="1">
      <c r="L272" s="133"/>
    </row>
    <row r="273" spans="12:12" ht="15" customHeight="1">
      <c r="L273" s="133"/>
    </row>
    <row r="274" spans="12:12" ht="15" customHeight="1">
      <c r="L274" s="133"/>
    </row>
    <row r="275" spans="12:12" ht="15" customHeight="1">
      <c r="L275" s="133"/>
    </row>
    <row r="276" spans="12:12" ht="15" customHeight="1">
      <c r="L276" s="133"/>
    </row>
    <row r="277" spans="12:12" ht="15" customHeight="1">
      <c r="L277" s="133"/>
    </row>
    <row r="278" spans="12:12" ht="15" customHeight="1">
      <c r="L278" s="133"/>
    </row>
    <row r="279" spans="12:12" ht="15" customHeight="1">
      <c r="L279" s="133"/>
    </row>
    <row r="280" spans="12:12" ht="15" customHeight="1">
      <c r="L280" s="133"/>
    </row>
    <row r="281" spans="12:12" ht="15" customHeight="1">
      <c r="L281" s="133"/>
    </row>
    <row r="282" spans="12:12" ht="15" customHeight="1">
      <c r="L282" s="133"/>
    </row>
    <row r="283" spans="12:12" ht="15" customHeight="1">
      <c r="L283" s="133"/>
    </row>
    <row r="284" spans="12:12" ht="15" customHeight="1">
      <c r="L284" s="133"/>
    </row>
    <row r="285" spans="12:12" ht="15" customHeight="1">
      <c r="L285" s="133"/>
    </row>
    <row r="286" spans="12:12" ht="15" customHeight="1">
      <c r="L286" s="133"/>
    </row>
    <row r="287" spans="12:12" ht="15" customHeight="1">
      <c r="L287" s="133"/>
    </row>
    <row r="288" spans="12:12" ht="15" customHeight="1">
      <c r="L288" s="133"/>
    </row>
    <row r="289" spans="12:12" ht="15" customHeight="1">
      <c r="L289" s="133"/>
    </row>
    <row r="290" spans="12:12" ht="15" customHeight="1">
      <c r="L290" s="133"/>
    </row>
    <row r="291" spans="12:12" ht="15" customHeight="1">
      <c r="L291" s="133"/>
    </row>
    <row r="292" spans="12:12" ht="15" customHeight="1">
      <c r="L292" s="133"/>
    </row>
    <row r="293" spans="12:12" ht="15" customHeight="1">
      <c r="L293" s="133"/>
    </row>
    <row r="294" spans="12:12" ht="15" customHeight="1">
      <c r="L294" s="133"/>
    </row>
    <row r="295" spans="12:12" ht="15" customHeight="1">
      <c r="L295" s="133"/>
    </row>
    <row r="296" spans="12:12" ht="15" customHeight="1">
      <c r="L296" s="133"/>
    </row>
    <row r="326" spans="5:11">
      <c r="E326" s="153"/>
      <c r="F326" s="153"/>
      <c r="I326" s="128"/>
      <c r="J326" s="128"/>
      <c r="K326" s="153"/>
    </row>
    <row r="327" spans="5:11">
      <c r="E327" s="153"/>
      <c r="F327" s="153"/>
      <c r="I327" s="128"/>
      <c r="J327" s="128"/>
      <c r="K327" s="153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2016-10-19T10:28:40Z</cp:lastPrinted>
  <dcterms:created xsi:type="dcterms:W3CDTF">2004-01-20T03:33:34Z</dcterms:created>
  <dcterms:modified xsi:type="dcterms:W3CDTF">2017-02-24T11:17:42Z</dcterms:modified>
</cp:coreProperties>
</file>