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Notiar Village" sheetId="1" r:id="rId1"/>
    <sheet name="3' Span" sheetId="5" r:id="rId2"/>
    <sheet name="6' Span" sheetId="24" r:id="rId3"/>
  </sheets>
  <definedNames>
    <definedName name="_xlnm.Print_Area" localSheetId="1">'3'' Span'!$A$1:$F$23</definedName>
    <definedName name="_xlnm.Print_Area" localSheetId="2">'6'' Span'!$A$1:$F$24</definedName>
    <definedName name="_xlnm.Print_Area" localSheetId="0">'Notiar Village'!$A$1:$F$23</definedName>
    <definedName name="_xlnm.Print_Titles" localSheetId="1">'3'' Span'!$5:$5</definedName>
    <definedName name="_xlnm.Print_Titles" localSheetId="2">'6'' Span'!$5:$5</definedName>
    <definedName name="_xlnm.Print_Titles" localSheetId="0">'Notiar Village'!$4:$4</definedName>
  </definedNames>
  <calcPr calcId="124519"/>
</workbook>
</file>

<file path=xl/calcChain.xml><?xml version="1.0" encoding="utf-8"?>
<calcChain xmlns="http://schemas.openxmlformats.org/spreadsheetml/2006/main">
  <c r="H14" i="24"/>
  <c r="F14"/>
  <c r="I14" s="1"/>
  <c r="H13"/>
  <c r="F13"/>
  <c r="I13" s="1"/>
  <c r="H12"/>
  <c r="F12"/>
  <c r="I12" s="1"/>
  <c r="H11"/>
  <c r="F11"/>
  <c r="I11" s="1"/>
  <c r="H10"/>
  <c r="F10"/>
  <c r="I10" s="1"/>
  <c r="H9"/>
  <c r="F9"/>
  <c r="I9" s="1"/>
  <c r="H8"/>
  <c r="F8"/>
  <c r="I8" s="1"/>
  <c r="F7"/>
  <c r="H6"/>
  <c r="H15" s="1"/>
  <c r="F6"/>
  <c r="F15" s="1"/>
  <c r="I6" l="1"/>
  <c r="F12" i="1" l="1"/>
  <c r="F8"/>
  <c r="F6"/>
  <c r="F15" i="5" l="1"/>
  <c r="F13" i="1" l="1"/>
  <c r="F11"/>
  <c r="F14" s="1"/>
  <c r="F10"/>
  <c r="F9"/>
  <c r="F7"/>
  <c r="F5"/>
  <c r="F14" i="5" l="1"/>
  <c r="H13"/>
  <c r="I13" s="1"/>
  <c r="H12"/>
  <c r="I12" s="1"/>
  <c r="H11"/>
  <c r="I11" s="1"/>
  <c r="H10"/>
  <c r="I10" s="1"/>
  <c r="H8"/>
  <c r="I8" s="1"/>
  <c r="H9"/>
  <c r="I9" s="1"/>
  <c r="H7"/>
  <c r="I7" s="1"/>
  <c r="H6"/>
  <c r="H14" s="1"/>
  <c r="H13" i="1"/>
  <c r="H10"/>
  <c r="H11"/>
  <c r="H9"/>
  <c r="H7"/>
  <c r="H5"/>
  <c r="H14" s="1"/>
  <c r="I6" i="5" l="1"/>
</calcChain>
</file>

<file path=xl/sharedStrings.xml><?xml version="1.0" encoding="utf-8"?>
<sst xmlns="http://schemas.openxmlformats.org/spreadsheetml/2006/main" count="92" uniqueCount="40">
  <si>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</si>
  <si>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</si>
  <si>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</si>
  <si>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</si>
  <si>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</si>
  <si>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</si>
  <si>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</si>
  <si>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</si>
  <si>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</si>
  <si>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</si>
  <si>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</si>
  <si>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</si>
  <si>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</si>
  <si>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</si>
  <si>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</si>
  <si>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</si>
  <si>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</si>
  <si>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</si>
  <si>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</si>
  <si>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</si>
  <si>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</si>
  <si>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</si>
  <si>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</si>
  <si>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</si>
  <si>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</si>
  <si>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</si>
  <si>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</si>
  <si>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</si>
  <si>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</si>
  <si>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</si>
  <si>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</si>
  <si>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</si>
  <si>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Therefore the cost of 6 Nos. will be Rs.  238,135 x6 =</t>
  </si>
  <si>
    <t>CONSTRUCTION OF ROAD FROM HUSSAIN NOTIAR ROAD MILE 0/5 TO DARGAH BUKHARI I/C LINK TO NOTIAR VILLAGE MILE 0/0-1/1 (1.80 KM)</t>
  </si>
  <si>
    <t>Earthwork for road embankment by bulldozers including ploughing, mixing, cold breaking dressing and compacting with optimum moisture content lead uoto 100 feet and lift upto 5 feet in all types of soil except rock. Compacting upto 85% modified AASHO density.</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</si>
  <si>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</si>
  <si>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</si>
  <si>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3' SPAN RCC SLAB CULVERT ALONG HUSSAIN NOTIAR ROAD MILE 0/5 TO DARGAH BUKHARI I/C LINK TO NOTIAR VILLAGE MILE 0/0-1/1 (1.80 KM)</t>
  </si>
  <si>
    <t xml:space="preserve">Earthwork excavation in irrigation canal drains etc. drained and designed section grades and profiles excavated materials disposal off dressed with 50' lead (in oardinary soil). </t>
  </si>
  <si>
    <t>CONSTRUCTION OF 6' SPAN RCC SLAB CULVERT TO HUSSAIN NOTIAR ROAD MILE 0/5 TO DARGAH BUKHARI I/C LINK TO NOTIAR VILLAGE MILE 0/0-1/1 (1.80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</si>
</sst>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9">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center"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164" fontId="3" fillId="0" borderId="1" xfId="1" applyNumberFormat="1" applyFont="1" applyBorder="1" applyAlignment="1">
      <alignment horizontal="justify" vertical="center" wrapText="1"/>
    </xf>
    <xf numFmtId="0" fontId="2" fillId="0" borderId="0" xfId="0" applyFont="1" applyAlignment="1">
      <alignment horizontal="justify"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44"/>
  <sheetViews>
    <sheetView zoomScale="70" zoomScaleNormal="70"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8" ht="36.75" customHeight="1">
      <c r="A1" s="19" t="s">
        <v>33</v>
      </c>
      <c r="B1" s="19"/>
      <c r="C1" s="19"/>
      <c r="D1" s="19"/>
      <c r="E1" s="19"/>
      <c r="F1" s="19"/>
    </row>
    <row r="2" spans="1:8" ht="18">
      <c r="A2" s="21" t="s">
        <v>6</v>
      </c>
      <c r="B2" s="21"/>
      <c r="C2" s="21"/>
      <c r="D2" s="21"/>
      <c r="E2" s="21"/>
      <c r="F2" s="21"/>
    </row>
    <row r="4" spans="1:8" s="2" customFormat="1" ht="25.5">
      <c r="A4" s="4" t="s">
        <v>0</v>
      </c>
      <c r="B4" s="4" t="s">
        <v>1</v>
      </c>
      <c r="C4" s="4" t="s">
        <v>2</v>
      </c>
      <c r="D4" s="4" t="s">
        <v>3</v>
      </c>
      <c r="E4" s="4" t="s">
        <v>4</v>
      </c>
      <c r="F4" s="4" t="s">
        <v>5</v>
      </c>
    </row>
    <row r="5" spans="1:8" s="3" customFormat="1" ht="76.5">
      <c r="A5" s="6">
        <v>1</v>
      </c>
      <c r="B5" s="5" t="s">
        <v>34</v>
      </c>
      <c r="C5" s="17">
        <v>227900</v>
      </c>
      <c r="D5" s="7">
        <v>3656.23</v>
      </c>
      <c r="E5" s="6" t="s">
        <v>9</v>
      </c>
      <c r="F5" s="8">
        <f>ROUND(C5*D5/1000,0)</f>
        <v>833255</v>
      </c>
      <c r="H5" s="10">
        <f>SUM(C5*D5)/1000</f>
        <v>833254.81700000004</v>
      </c>
    </row>
    <row r="6" spans="1:8" s="15" customFormat="1" ht="76.5">
      <c r="A6" s="6">
        <v>2</v>
      </c>
      <c r="B6" s="5" t="s">
        <v>29</v>
      </c>
      <c r="C6" s="17">
        <v>182300</v>
      </c>
      <c r="D6" s="7">
        <v>7726.23</v>
      </c>
      <c r="E6" s="6" t="s">
        <v>9</v>
      </c>
      <c r="F6" s="8">
        <f>ROUND(C6*D6/1000,0)</f>
        <v>1408492</v>
      </c>
      <c r="H6" s="10"/>
    </row>
    <row r="7" spans="1:8" s="3" customFormat="1" ht="76.5">
      <c r="A7" s="6">
        <v>3</v>
      </c>
      <c r="B7" s="5" t="s">
        <v>35</v>
      </c>
      <c r="C7" s="6">
        <v>54400</v>
      </c>
      <c r="D7" s="7">
        <v>6190.17</v>
      </c>
      <c r="E7" s="6" t="s">
        <v>9</v>
      </c>
      <c r="F7" s="8">
        <f>ROUND(C7*D7/1000,0)</f>
        <v>336745</v>
      </c>
      <c r="H7" s="10">
        <f>SUM(C7*D7)/1000</f>
        <v>336745.24800000002</v>
      </c>
    </row>
    <row r="8" spans="1:8" s="15" customFormat="1" ht="89.25">
      <c r="A8" s="6">
        <v>4</v>
      </c>
      <c r="B8" s="5" t="s">
        <v>30</v>
      </c>
      <c r="C8" s="6">
        <v>43500</v>
      </c>
      <c r="D8" s="7">
        <v>10260.17</v>
      </c>
      <c r="E8" s="6" t="s">
        <v>9</v>
      </c>
      <c r="F8" s="8">
        <f>ROUND(C8*D8/1000,0)</f>
        <v>446317</v>
      </c>
      <c r="H8" s="10"/>
    </row>
    <row r="9" spans="1:8" s="3" customFormat="1" ht="126" customHeight="1">
      <c r="A9" s="6">
        <v>5</v>
      </c>
      <c r="B9" s="5" t="s">
        <v>7</v>
      </c>
      <c r="C9" s="6">
        <v>36700</v>
      </c>
      <c r="D9" s="7">
        <v>6540.38</v>
      </c>
      <c r="E9" s="6" t="s">
        <v>10</v>
      </c>
      <c r="F9" s="8">
        <f>ROUND(C9*D9/100,0)</f>
        <v>2400319</v>
      </c>
      <c r="H9" s="10">
        <f>SUM(C9*D9)/100</f>
        <v>2400319.46</v>
      </c>
    </row>
    <row r="10" spans="1:8" s="3" customFormat="1" ht="165" customHeight="1">
      <c r="A10" s="6">
        <v>6</v>
      </c>
      <c r="B10" s="5" t="s">
        <v>8</v>
      </c>
      <c r="C10" s="6">
        <v>18400</v>
      </c>
      <c r="D10" s="7">
        <v>7509.27</v>
      </c>
      <c r="E10" s="6" t="s">
        <v>10</v>
      </c>
      <c r="F10" s="8">
        <f>ROUND(C10*D10/100,0)</f>
        <v>1381706</v>
      </c>
      <c r="H10" s="10">
        <f t="shared" ref="H10:H11" si="0">SUM(C10*D10)/100</f>
        <v>1381705.68</v>
      </c>
    </row>
    <row r="11" spans="1:8" s="3" customFormat="1" ht="89.25" customHeight="1">
      <c r="A11" s="6">
        <v>7</v>
      </c>
      <c r="B11" s="5" t="s">
        <v>27</v>
      </c>
      <c r="C11" s="6">
        <v>73400</v>
      </c>
      <c r="D11" s="7">
        <v>4011.9</v>
      </c>
      <c r="E11" s="6" t="s">
        <v>12</v>
      </c>
      <c r="F11" s="8">
        <f>ROUND(C11*D11/100,0)</f>
        <v>2944735</v>
      </c>
      <c r="H11" s="10">
        <f t="shared" si="0"/>
        <v>2944734.6</v>
      </c>
    </row>
    <row r="12" spans="1:8" s="15" customFormat="1" ht="51">
      <c r="A12" s="6">
        <v>8</v>
      </c>
      <c r="B12" s="5" t="s">
        <v>36</v>
      </c>
      <c r="C12" s="6">
        <v>33800</v>
      </c>
      <c r="D12" s="7">
        <v>2208.37</v>
      </c>
      <c r="E12" s="6" t="s">
        <v>9</v>
      </c>
      <c r="F12" s="8">
        <f>ROUND(C12*D12/1000,0)</f>
        <v>74643</v>
      </c>
      <c r="H12" s="10"/>
    </row>
    <row r="13" spans="1:8" s="3" customFormat="1" ht="51">
      <c r="A13" s="6">
        <v>9</v>
      </c>
      <c r="B13" s="5" t="s">
        <v>31</v>
      </c>
      <c r="C13" s="6">
        <v>27100</v>
      </c>
      <c r="D13" s="7">
        <v>6278.37</v>
      </c>
      <c r="E13" s="6" t="s">
        <v>9</v>
      </c>
      <c r="F13" s="8">
        <f>ROUND(C13*D13/1000,0)</f>
        <v>170144</v>
      </c>
      <c r="H13" s="10">
        <f>SUM(C13*D13)/1000</f>
        <v>170143.82699999999</v>
      </c>
    </row>
    <row r="14" spans="1:8" s="28" customFormat="1" ht="21" customHeight="1">
      <c r="A14" s="24" t="s">
        <v>13</v>
      </c>
      <c r="B14" s="25"/>
      <c r="C14" s="25"/>
      <c r="D14" s="25"/>
      <c r="E14" s="26"/>
      <c r="F14" s="27">
        <f>SUM(F5:F13)</f>
        <v>9996356</v>
      </c>
      <c r="H14" s="27">
        <f>SUM(H5:H13)</f>
        <v>8066903.6319999993</v>
      </c>
    </row>
    <row r="15" spans="1:8" s="3" customFormat="1"/>
    <row r="16" spans="1:8" s="3" customFormat="1">
      <c r="F16" s="10"/>
    </row>
    <row r="17" spans="1:6" s="15" customFormat="1">
      <c r="F17" s="10"/>
    </row>
    <row r="18" spans="1:6" s="3" customFormat="1">
      <c r="F18" s="10"/>
    </row>
    <row r="19" spans="1:6" s="3" customFormat="1"/>
    <row r="20" spans="1:6" s="3" customFormat="1"/>
    <row r="21" spans="1:6" s="3" customFormat="1">
      <c r="A21" s="22" t="s">
        <v>19</v>
      </c>
      <c r="B21" s="22"/>
      <c r="C21" s="13"/>
      <c r="D21" s="20" t="s">
        <v>20</v>
      </c>
      <c r="E21" s="20"/>
      <c r="F21" s="20"/>
    </row>
    <row r="22" spans="1:6" s="3" customFormat="1">
      <c r="A22" s="13"/>
      <c r="B22" s="13"/>
      <c r="C22" s="13"/>
      <c r="D22" s="20" t="s">
        <v>21</v>
      </c>
      <c r="E22" s="20"/>
      <c r="F22" s="20"/>
    </row>
    <row r="23" spans="1:6" s="3" customFormat="1">
      <c r="A23" s="13"/>
      <c r="B23" s="13"/>
      <c r="C23" s="13"/>
      <c r="D23" s="20" t="s">
        <v>22</v>
      </c>
      <c r="E23" s="20"/>
      <c r="F23" s="20"/>
    </row>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sheetData>
  <mergeCells count="7">
    <mergeCell ref="A1:F1"/>
    <mergeCell ref="D22:F22"/>
    <mergeCell ref="D23:F23"/>
    <mergeCell ref="A2:F2"/>
    <mergeCell ref="A14:E14"/>
    <mergeCell ref="A21:B21"/>
    <mergeCell ref="D21:F21"/>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9" t="s">
        <v>37</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0">
        <f>SUM(C6*D6)/1000</f>
        <v>3652.6875</v>
      </c>
      <c r="I6" s="10">
        <f>SUM(F6-H6)</f>
        <v>0.3125</v>
      </c>
    </row>
    <row r="7" spans="1:9" s="3" customFormat="1" ht="35.25" customHeight="1">
      <c r="A7" s="6">
        <v>2</v>
      </c>
      <c r="B7" s="5" t="s">
        <v>15</v>
      </c>
      <c r="C7" s="6">
        <v>257</v>
      </c>
      <c r="D7" s="7">
        <v>9416.2800000000007</v>
      </c>
      <c r="E7" s="6" t="s">
        <v>10</v>
      </c>
      <c r="F7" s="9">
        <v>24200</v>
      </c>
      <c r="H7" s="10">
        <f>SUM(C7*D7)/100</f>
        <v>24199.839599999999</v>
      </c>
      <c r="I7" s="10">
        <f t="shared" ref="I7:I13" si="0">SUM(F7-H7)</f>
        <v>0.16040000000066357</v>
      </c>
    </row>
    <row r="8" spans="1:9" s="3" customFormat="1" ht="38.25">
      <c r="A8" s="6">
        <v>3</v>
      </c>
      <c r="B8" s="5" t="s">
        <v>28</v>
      </c>
      <c r="C8" s="6">
        <v>503</v>
      </c>
      <c r="D8" s="7">
        <v>26475</v>
      </c>
      <c r="E8" s="6" t="s">
        <v>10</v>
      </c>
      <c r="F8" s="9">
        <v>133169</v>
      </c>
      <c r="H8" s="10">
        <f t="shared" ref="H8:H9" si="1">SUM(C8*D8)/100</f>
        <v>133169.25</v>
      </c>
      <c r="I8" s="10">
        <f t="shared" si="0"/>
        <v>-0.25</v>
      </c>
    </row>
    <row r="9" spans="1:9" s="3" customFormat="1" ht="57" customHeight="1">
      <c r="A9" s="6">
        <v>4</v>
      </c>
      <c r="B9" s="5" t="s">
        <v>16</v>
      </c>
      <c r="C9" s="6">
        <v>129</v>
      </c>
      <c r="D9" s="7">
        <v>14429.25</v>
      </c>
      <c r="E9" s="5" t="s">
        <v>11</v>
      </c>
      <c r="F9" s="9">
        <v>18614</v>
      </c>
      <c r="H9" s="10">
        <f t="shared" si="1"/>
        <v>18613.732499999998</v>
      </c>
      <c r="I9" s="10">
        <f t="shared" si="0"/>
        <v>0.26750000000174623</v>
      </c>
    </row>
    <row r="10" spans="1:9" s="3" customFormat="1" ht="140.25">
      <c r="A10" s="6">
        <v>5</v>
      </c>
      <c r="B10" s="5" t="s">
        <v>17</v>
      </c>
      <c r="C10" s="6">
        <v>79</v>
      </c>
      <c r="D10" s="7">
        <v>337</v>
      </c>
      <c r="E10" s="6" t="s">
        <v>25</v>
      </c>
      <c r="F10" s="9">
        <v>26623</v>
      </c>
      <c r="H10" s="10">
        <f>SUM(C10*D10)</f>
        <v>26623</v>
      </c>
      <c r="I10" s="10">
        <f t="shared" si="0"/>
        <v>0</v>
      </c>
    </row>
    <row r="11" spans="1:9" s="3" customFormat="1" ht="61.5" customHeight="1">
      <c r="A11" s="6">
        <v>6</v>
      </c>
      <c r="B11" s="5" t="s">
        <v>18</v>
      </c>
      <c r="C11" s="6">
        <v>5.33</v>
      </c>
      <c r="D11" s="7">
        <v>4820.2</v>
      </c>
      <c r="E11" s="6" t="s">
        <v>26</v>
      </c>
      <c r="F11" s="9">
        <v>25692</v>
      </c>
      <c r="H11" s="10">
        <f>SUM(C11*D11)</f>
        <v>25691.666000000001</v>
      </c>
      <c r="I11" s="10">
        <f t="shared" si="0"/>
        <v>0.33399999999892316</v>
      </c>
    </row>
    <row r="12" spans="1:9" s="3" customFormat="1" ht="36.75" customHeight="1">
      <c r="A12" s="6">
        <v>7</v>
      </c>
      <c r="B12" s="5" t="s">
        <v>23</v>
      </c>
      <c r="C12" s="6">
        <v>213</v>
      </c>
      <c r="D12" s="7">
        <v>1758.08</v>
      </c>
      <c r="E12" s="6" t="s">
        <v>12</v>
      </c>
      <c r="F12" s="9">
        <v>3745</v>
      </c>
      <c r="H12" s="10">
        <f>SUM(C12*D12)/100</f>
        <v>3744.7103999999999</v>
      </c>
      <c r="I12" s="10">
        <f t="shared" si="0"/>
        <v>0.28960000000006403</v>
      </c>
    </row>
    <row r="13" spans="1:9" s="3" customFormat="1" ht="48.75" customHeight="1">
      <c r="A13" s="6">
        <v>8</v>
      </c>
      <c r="B13" s="5" t="s">
        <v>24</v>
      </c>
      <c r="C13" s="6">
        <v>78</v>
      </c>
      <c r="D13" s="7">
        <v>3127.41</v>
      </c>
      <c r="E13" s="6" t="s">
        <v>12</v>
      </c>
      <c r="F13" s="9">
        <v>2439</v>
      </c>
      <c r="H13" s="10">
        <f>SUM(C13*D13)/100</f>
        <v>2439.3797999999997</v>
      </c>
      <c r="I13" s="10">
        <f t="shared" si="0"/>
        <v>-0.3797999999997046</v>
      </c>
    </row>
    <row r="14" spans="1:9" s="12" customFormat="1" ht="18" customHeight="1">
      <c r="A14" s="24" t="s">
        <v>13</v>
      </c>
      <c r="B14" s="25"/>
      <c r="C14" s="25"/>
      <c r="D14" s="25"/>
      <c r="E14" s="26"/>
      <c r="F14" s="11">
        <f>SUM(F6:F13)</f>
        <v>238135</v>
      </c>
      <c r="H14" s="11">
        <f>SUM(H6:H13)</f>
        <v>238134.26579999999</v>
      </c>
    </row>
    <row r="15" spans="1:9" s="12" customFormat="1" ht="18" customHeight="1">
      <c r="A15" s="24" t="s">
        <v>32</v>
      </c>
      <c r="B15" s="25"/>
      <c r="C15" s="25"/>
      <c r="D15" s="25"/>
      <c r="E15" s="26"/>
      <c r="F15" s="11">
        <f>F14*6</f>
        <v>1428810</v>
      </c>
      <c r="H15" s="18"/>
    </row>
    <row r="16" spans="1:9" s="3" customFormat="1"/>
    <row r="17" spans="1:8" s="15" customFormat="1"/>
    <row r="18" spans="1:8" s="3" customFormat="1"/>
    <row r="19" spans="1:8" s="3" customFormat="1">
      <c r="H19" s="10"/>
    </row>
    <row r="20" spans="1:8" s="3" customFormat="1"/>
    <row r="21" spans="1:8" s="13" customFormat="1">
      <c r="A21" s="22" t="s">
        <v>19</v>
      </c>
      <c r="B21" s="22"/>
      <c r="D21" s="20" t="s">
        <v>20</v>
      </c>
      <c r="E21" s="20"/>
      <c r="F21" s="20"/>
      <c r="H21" s="14"/>
    </row>
    <row r="22" spans="1:8" s="13" customFormat="1">
      <c r="D22" s="20" t="s">
        <v>21</v>
      </c>
      <c r="E22" s="20"/>
      <c r="F22" s="20"/>
    </row>
    <row r="23" spans="1:8" s="13" customFormat="1">
      <c r="D23" s="20" t="s">
        <v>22</v>
      </c>
      <c r="E23" s="20"/>
      <c r="F23" s="20"/>
    </row>
    <row r="24" spans="1:8" s="3" customFormat="1">
      <c r="D24" s="23"/>
      <c r="E24" s="23"/>
      <c r="F24" s="23"/>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I143"/>
  <sheetViews>
    <sheetView tabSelected="1" topLeftCell="A13" zoomScale="85" zoomScaleNormal="85" workbookViewId="0">
      <selection activeCell="D7" sqref="D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6" customHeight="1">
      <c r="A1" s="19" t="s">
        <v>39</v>
      </c>
      <c r="B1" s="19"/>
      <c r="C1" s="19"/>
      <c r="D1" s="19"/>
      <c r="E1" s="19"/>
      <c r="F1" s="19"/>
    </row>
    <row r="2" spans="1:9" ht="18">
      <c r="A2" s="21" t="s">
        <v>6</v>
      </c>
      <c r="B2" s="21"/>
      <c r="C2" s="21"/>
      <c r="D2" s="21"/>
      <c r="E2" s="21"/>
      <c r="F2" s="21"/>
    </row>
    <row r="5" spans="1:9" s="16" customFormat="1" ht="25.5">
      <c r="A5" s="4" t="s">
        <v>0</v>
      </c>
      <c r="B5" s="4" t="s">
        <v>1</v>
      </c>
      <c r="C5" s="4" t="s">
        <v>2</v>
      </c>
      <c r="D5" s="4" t="s">
        <v>3</v>
      </c>
      <c r="E5" s="4" t="s">
        <v>4</v>
      </c>
      <c r="F5" s="4" t="s">
        <v>5</v>
      </c>
    </row>
    <row r="6" spans="1:9" s="15" customFormat="1" ht="51">
      <c r="A6" s="6">
        <v>1</v>
      </c>
      <c r="B6" s="5" t="s">
        <v>38</v>
      </c>
      <c r="C6" s="6">
        <v>2100</v>
      </c>
      <c r="D6" s="7">
        <v>2420</v>
      </c>
      <c r="E6" s="6" t="s">
        <v>9</v>
      </c>
      <c r="F6" s="8">
        <f>ROUND(C6*D6/1000,0)</f>
        <v>5082</v>
      </c>
      <c r="H6" s="10">
        <f>SUM(C6*D6)/1000</f>
        <v>5082</v>
      </c>
      <c r="I6" s="10">
        <f>SUM(F6-H6)</f>
        <v>0</v>
      </c>
    </row>
    <row r="7" spans="1:9" s="15" customFormat="1" ht="72.75" customHeight="1">
      <c r="A7" s="6">
        <v>2</v>
      </c>
      <c r="B7" s="5" t="s">
        <v>14</v>
      </c>
      <c r="C7" s="6">
        <v>2000</v>
      </c>
      <c r="D7" s="7">
        <v>3176.25</v>
      </c>
      <c r="E7" s="6" t="s">
        <v>9</v>
      </c>
      <c r="F7" s="8">
        <f t="shared" ref="F7" si="0">ROUND(C7*D7/1000,0)</f>
        <v>6353</v>
      </c>
      <c r="H7" s="10"/>
      <c r="I7" s="10"/>
    </row>
    <row r="8" spans="1:9" s="15" customFormat="1" ht="35.25" customHeight="1">
      <c r="A8" s="6">
        <v>3</v>
      </c>
      <c r="B8" s="5" t="s">
        <v>15</v>
      </c>
      <c r="C8" s="6">
        <v>1000</v>
      </c>
      <c r="D8" s="7">
        <v>9416.2800000000007</v>
      </c>
      <c r="E8" s="6" t="s">
        <v>10</v>
      </c>
      <c r="F8" s="8">
        <f>ROUND(C8*D8/100,0)</f>
        <v>94163</v>
      </c>
      <c r="H8" s="10">
        <f>SUM(C8*D8)/100</f>
        <v>94162.8</v>
      </c>
      <c r="I8" s="10">
        <f t="shared" ref="I8:I14" si="1">SUM(F8-H8)</f>
        <v>0.19999999999708962</v>
      </c>
    </row>
    <row r="9" spans="1:9" s="15" customFormat="1" ht="38.25">
      <c r="A9" s="6">
        <v>4</v>
      </c>
      <c r="B9" s="5" t="s">
        <v>28</v>
      </c>
      <c r="C9" s="6">
        <v>2826</v>
      </c>
      <c r="D9" s="7">
        <v>26475</v>
      </c>
      <c r="E9" s="6" t="s">
        <v>10</v>
      </c>
      <c r="F9" s="8">
        <f t="shared" ref="F9:F14" si="2">ROUND(C9*D9/100,0)</f>
        <v>748184</v>
      </c>
      <c r="H9" s="10">
        <f t="shared" ref="H9:H10" si="3">SUM(C9*D9)/100</f>
        <v>748183.5</v>
      </c>
      <c r="I9" s="10">
        <f t="shared" si="1"/>
        <v>0.5</v>
      </c>
    </row>
    <row r="10" spans="1:9" s="15" customFormat="1" ht="57" customHeight="1">
      <c r="A10" s="6">
        <v>5</v>
      </c>
      <c r="B10" s="5" t="s">
        <v>16</v>
      </c>
      <c r="C10" s="6">
        <v>200</v>
      </c>
      <c r="D10" s="7">
        <v>14429.25</v>
      </c>
      <c r="E10" s="5" t="s">
        <v>11</v>
      </c>
      <c r="F10" s="8">
        <f t="shared" si="2"/>
        <v>28859</v>
      </c>
      <c r="H10" s="10">
        <f t="shared" si="3"/>
        <v>28858.5</v>
      </c>
      <c r="I10" s="10">
        <f t="shared" si="1"/>
        <v>0.5</v>
      </c>
    </row>
    <row r="11" spans="1:9" s="15" customFormat="1" ht="140.25">
      <c r="A11" s="6">
        <v>6</v>
      </c>
      <c r="B11" s="5" t="s">
        <v>17</v>
      </c>
      <c r="C11" s="6">
        <v>187</v>
      </c>
      <c r="D11" s="7">
        <v>337</v>
      </c>
      <c r="E11" s="6" t="s">
        <v>25</v>
      </c>
      <c r="F11" s="8">
        <f>ROUND(C11*D11,0)</f>
        <v>63019</v>
      </c>
      <c r="H11" s="10">
        <f>SUM(C11*D11)</f>
        <v>63019</v>
      </c>
      <c r="I11" s="10">
        <f t="shared" si="1"/>
        <v>0</v>
      </c>
    </row>
    <row r="12" spans="1:9" s="15" customFormat="1" ht="61.5" customHeight="1">
      <c r="A12" s="6">
        <v>7</v>
      </c>
      <c r="B12" s="5" t="s">
        <v>18</v>
      </c>
      <c r="C12" s="6">
        <v>14.36</v>
      </c>
      <c r="D12" s="7">
        <v>4820.2</v>
      </c>
      <c r="E12" s="6" t="s">
        <v>26</v>
      </c>
      <c r="F12" s="8">
        <f>ROUND(C12*D12,0)</f>
        <v>69218</v>
      </c>
      <c r="H12" s="10">
        <f>SUM(C12*D12)</f>
        <v>69218.072</v>
      </c>
      <c r="I12" s="10">
        <f t="shared" si="1"/>
        <v>-7.2000000000116415E-2</v>
      </c>
    </row>
    <row r="13" spans="1:9" s="15" customFormat="1" ht="36.75" customHeight="1">
      <c r="A13" s="6">
        <v>8</v>
      </c>
      <c r="B13" s="5" t="s">
        <v>23</v>
      </c>
      <c r="C13" s="6">
        <v>500</v>
      </c>
      <c r="D13" s="7">
        <v>1758.08</v>
      </c>
      <c r="E13" s="6" t="s">
        <v>12</v>
      </c>
      <c r="F13" s="8">
        <f t="shared" si="2"/>
        <v>8790</v>
      </c>
      <c r="H13" s="10">
        <f>SUM(C13*D13)/100</f>
        <v>8790.4</v>
      </c>
      <c r="I13" s="10">
        <f t="shared" si="1"/>
        <v>-0.3999999999996362</v>
      </c>
    </row>
    <row r="14" spans="1:9" s="15" customFormat="1" ht="48.75" customHeight="1">
      <c r="A14" s="6">
        <v>9</v>
      </c>
      <c r="B14" s="5" t="s">
        <v>24</v>
      </c>
      <c r="C14" s="6">
        <v>100</v>
      </c>
      <c r="D14" s="7">
        <v>3127.41</v>
      </c>
      <c r="E14" s="6" t="s">
        <v>12</v>
      </c>
      <c r="F14" s="8">
        <f t="shared" si="2"/>
        <v>3127</v>
      </c>
      <c r="H14" s="10">
        <f>SUM(C14*D14)/100</f>
        <v>3127.41</v>
      </c>
      <c r="I14" s="10">
        <f t="shared" si="1"/>
        <v>-0.40999999999985448</v>
      </c>
    </row>
    <row r="15" spans="1:9" s="12" customFormat="1" ht="18" customHeight="1">
      <c r="A15" s="24" t="s">
        <v>13</v>
      </c>
      <c r="B15" s="25"/>
      <c r="C15" s="25"/>
      <c r="D15" s="25"/>
      <c r="E15" s="26"/>
      <c r="F15" s="11">
        <f>SUM(F6:F14)</f>
        <v>1026795</v>
      </c>
      <c r="H15" s="11">
        <f>SUM(H6:H14)</f>
        <v>1020441.6820000001</v>
      </c>
    </row>
    <row r="16" spans="1:9" s="15" customFormat="1"/>
    <row r="17" spans="1:8" s="15" customFormat="1"/>
    <row r="18" spans="1:8" s="15" customFormat="1"/>
    <row r="19" spans="1:8" s="15" customFormat="1"/>
    <row r="20" spans="1:8" s="15" customFormat="1">
      <c r="H20" s="10"/>
    </row>
    <row r="21" spans="1:8" s="15" customFormat="1"/>
    <row r="22" spans="1:8" s="13" customFormat="1">
      <c r="A22" s="22" t="s">
        <v>19</v>
      </c>
      <c r="B22" s="22"/>
      <c r="D22" s="20" t="s">
        <v>20</v>
      </c>
      <c r="E22" s="20"/>
      <c r="F22" s="20"/>
      <c r="H22" s="14"/>
    </row>
    <row r="23" spans="1:8" s="13" customFormat="1">
      <c r="D23" s="20" t="s">
        <v>21</v>
      </c>
      <c r="E23" s="20"/>
      <c r="F23" s="20"/>
    </row>
    <row r="24" spans="1:8" s="13" customFormat="1">
      <c r="D24" s="20" t="s">
        <v>22</v>
      </c>
      <c r="E24" s="20"/>
      <c r="F24" s="20"/>
    </row>
    <row r="25" spans="1:8" s="15" customFormat="1">
      <c r="D25" s="23"/>
      <c r="E25" s="23"/>
      <c r="F25" s="23"/>
    </row>
    <row r="26" spans="1:8" s="15" customFormat="1"/>
    <row r="27" spans="1:8" s="15" customFormat="1"/>
    <row r="28" spans="1:8" s="15" customFormat="1"/>
    <row r="29" spans="1:8" s="15" customFormat="1"/>
    <row r="30" spans="1:8" s="15" customFormat="1"/>
    <row r="31" spans="1:8" s="15" customFormat="1"/>
    <row r="32" spans="1:8" s="15" customFormat="1"/>
    <row r="33" s="15" customFormat="1"/>
    <row r="34" s="15" customFormat="1"/>
    <row r="35" s="15" customFormat="1"/>
    <row r="36" s="15" customFormat="1"/>
    <row r="37" s="15" customFormat="1"/>
    <row r="38" s="15" customFormat="1"/>
    <row r="39" s="15" customFormat="1"/>
    <row r="40" s="15" customFormat="1"/>
    <row r="41" s="15" customFormat="1"/>
    <row r="42" s="15" customFormat="1"/>
    <row r="43" s="15" customFormat="1"/>
    <row r="44" s="15" customFormat="1"/>
    <row r="45" s="15" customFormat="1"/>
    <row r="46" s="15" customFormat="1"/>
    <row r="47" s="15" customFormat="1"/>
    <row r="48"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row r="69" s="15" customFormat="1"/>
    <row r="70" s="15" customFormat="1"/>
    <row r="71" s="15" customFormat="1"/>
    <row r="72" s="15" customFormat="1"/>
    <row r="73" s="15" customFormat="1"/>
    <row r="74" s="15" customFormat="1"/>
    <row r="75" s="15" customFormat="1"/>
    <row r="76" s="15" customFormat="1"/>
    <row r="77" s="15" customFormat="1"/>
    <row r="78" s="15" customFormat="1"/>
    <row r="79" s="15" customFormat="1"/>
    <row r="80" s="15" customFormat="1"/>
    <row r="81" s="15" customFormat="1"/>
    <row r="82" s="15" customFormat="1"/>
    <row r="83" s="15" customFormat="1"/>
    <row r="84" s="15" customFormat="1"/>
    <row r="85" s="15" customFormat="1"/>
    <row r="86" s="15" customFormat="1"/>
    <row r="87" s="15" customFormat="1"/>
    <row r="88" s="15" customFormat="1"/>
    <row r="89" s="15" customFormat="1"/>
    <row r="90" s="15" customFormat="1"/>
    <row r="91" s="15" customFormat="1"/>
    <row r="92" s="15" customFormat="1"/>
    <row r="93" s="15" customFormat="1"/>
    <row r="94" s="15" customFormat="1"/>
    <row r="95" s="15" customFormat="1"/>
    <row r="96" s="15" customFormat="1"/>
    <row r="97" s="15" customFormat="1"/>
    <row r="98" s="15" customFormat="1"/>
    <row r="99" s="15" customFormat="1"/>
    <row r="100" s="15" customFormat="1"/>
    <row r="101" s="15" customFormat="1"/>
    <row r="102" s="15" customFormat="1"/>
    <row r="103" s="15" customFormat="1"/>
    <row r="104" s="15" customFormat="1"/>
    <row r="105" s="15" customFormat="1"/>
    <row r="106" s="15" customFormat="1"/>
    <row r="107" s="15" customFormat="1"/>
    <row r="108" s="15" customFormat="1"/>
    <row r="109" s="15" customFormat="1"/>
    <row r="110" s="15" customFormat="1"/>
    <row r="111" s="15" customFormat="1"/>
    <row r="112" s="15" customFormat="1"/>
    <row r="113" s="15" customFormat="1"/>
    <row r="114" s="15" customFormat="1"/>
    <row r="115" s="15" customFormat="1"/>
    <row r="116" s="15" customFormat="1"/>
    <row r="117" s="15" customFormat="1"/>
    <row r="118" s="15" customFormat="1"/>
    <row r="119" s="15" customFormat="1"/>
    <row r="120" s="15" customFormat="1"/>
    <row r="121" s="15" customFormat="1"/>
    <row r="122" s="15" customFormat="1"/>
    <row r="123" s="15" customFormat="1"/>
    <row r="124" s="15" customFormat="1"/>
    <row r="125" s="15" customFormat="1"/>
    <row r="126" s="15" customFormat="1"/>
    <row r="127" s="15" customFormat="1"/>
    <row r="128" s="15" customFormat="1"/>
    <row r="129" s="15" customFormat="1"/>
    <row r="130" s="15" customFormat="1"/>
    <row r="131" s="15" customFormat="1"/>
    <row r="132" s="15" customFormat="1"/>
    <row r="133" s="15" customFormat="1"/>
    <row r="134" s="15" customFormat="1"/>
    <row r="135" s="15" customFormat="1"/>
    <row r="136" s="15" customFormat="1"/>
    <row r="137" s="15" customFormat="1"/>
    <row r="138" s="15" customFormat="1"/>
    <row r="139" s="15" customFormat="1"/>
    <row r="140" s="15" customFormat="1"/>
    <row r="141" s="15" customFormat="1"/>
    <row r="142" s="15" customFormat="1"/>
    <row r="143" s="15" customFormat="1"/>
  </sheetData>
  <mergeCells count="8">
    <mergeCell ref="D24:F24"/>
    <mergeCell ref="D25:F25"/>
    <mergeCell ref="A1:F1"/>
    <mergeCell ref="A2:F2"/>
    <mergeCell ref="A15:E15"/>
    <mergeCell ref="A22:B22"/>
    <mergeCell ref="D22:F22"/>
    <mergeCell ref="D23:F23"/>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Notiar Village</vt:lpstr>
      <vt:lpstr>3' Span</vt:lpstr>
      <vt:lpstr>6' Span</vt:lpstr>
      <vt:lpstr>'3'' Span'!Print_Area</vt:lpstr>
      <vt:lpstr>'6'' Span'!Print_Area</vt:lpstr>
      <vt:lpstr>'Notiar Village'!Print_Area</vt:lpstr>
      <vt:lpstr>'3'' Span'!Print_Titles</vt:lpstr>
      <vt:lpstr>'6'' Span'!Print_Titles</vt:lpstr>
      <vt:lpstr>'Notiar Village'!Print_Titles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2017-02-24T13:55:16Z</cp:lastPrinted>
  <dcterms:created xsi:type="dcterms:W3CDTF">2014-06-02T07:32:11Z</dcterms:created>
  <dcterms:modified xsi:type="dcterms:W3CDTF">2017-02-24T13:57:19Z</dcterms:modified>
</cp:coreProperties>
</file>