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-15" windowWidth="15480" windowHeight="11640"/>
  </bookViews>
  <sheets>
    <sheet name="schedule-B" sheetId="7" r:id="rId1"/>
    <sheet name="Abstract Sheet" sheetId="3" state="hidden" r:id="rId2"/>
    <sheet name="Measurement Sheet" sheetId="6" state="hidden" r:id="rId3"/>
    <sheet name="Rate Analysis (R.A.A)" sheetId="5" state="hidden" r:id="rId4"/>
    <sheet name="Cartage" sheetId="2" state="hidden" r:id="rId5"/>
    <sheet name="Detailed Sheet" sheetId="4" state="hidden" r:id="rId6"/>
  </sheets>
  <definedNames>
    <definedName name="_xlnm.Print_Area" localSheetId="1">'Abstract Sheet'!$A$4:$H$33</definedName>
    <definedName name="_xlnm.Print_Area" localSheetId="4">Cartage!$A$1:$O$23</definedName>
    <definedName name="_xlnm.Print_Area" localSheetId="2">'Measurement Sheet'!$A$1:$P$56</definedName>
    <definedName name="_xlnm.Print_Area" localSheetId="3">'Rate Analysis (R.A.A)'!$A$1:$J$103</definedName>
    <definedName name="_xlnm.Print_Area" localSheetId="0">'schedule-B'!$A$1:$G$40</definedName>
    <definedName name="_xlnm.Print_Titles" localSheetId="1">'Abstract Sheet'!$6:$6</definedName>
    <definedName name="_xlnm.Print_Titles" localSheetId="2">'Measurement Sheet'!$4:$5</definedName>
    <definedName name="_xlnm.Print_Titles" localSheetId="3">'Rate Analysis (R.A.A)'!$1:$1</definedName>
  </definedNames>
  <calcPr calcId="124519" iterate="1"/>
</workbook>
</file>

<file path=xl/calcChain.xml><?xml version="1.0" encoding="utf-8"?>
<calcChain xmlns="http://schemas.openxmlformats.org/spreadsheetml/2006/main">
  <c r="C18" i="7"/>
  <c r="G18" s="1"/>
  <c r="C16"/>
  <c r="G16" s="1"/>
  <c r="C14"/>
  <c r="G14" s="1"/>
  <c r="C12"/>
  <c r="G12" s="1"/>
  <c r="C10"/>
  <c r="G10" s="1"/>
  <c r="C8"/>
  <c r="G8" s="1"/>
  <c r="A3" i="5"/>
  <c r="A2" i="4" s="1"/>
  <c r="A3" i="6"/>
  <c r="O9"/>
  <c r="O33"/>
  <c r="O32"/>
  <c r="O31"/>
  <c r="O30"/>
  <c r="O27"/>
  <c r="O26"/>
  <c r="O25"/>
  <c r="O24"/>
  <c r="O17"/>
  <c r="O16"/>
  <c r="O15"/>
  <c r="O14"/>
  <c r="O10"/>
  <c r="O19"/>
  <c r="O11"/>
  <c r="O8"/>
  <c r="O37"/>
  <c r="O42"/>
  <c r="G47" s="1"/>
  <c r="O45"/>
  <c r="I47" s="1"/>
  <c r="O38"/>
  <c r="O39"/>
  <c r="O20"/>
  <c r="O21"/>
  <c r="H60" i="5"/>
  <c r="H61" s="1"/>
  <c r="L62" s="1"/>
  <c r="H62" s="1"/>
  <c r="D66" s="1"/>
  <c r="H67" s="1"/>
  <c r="H68" s="1"/>
  <c r="N68" s="1"/>
  <c r="E14" i="2" s="1"/>
  <c r="L61" i="5"/>
  <c r="H13"/>
  <c r="I13"/>
  <c r="L13" s="1"/>
  <c r="H29"/>
  <c r="H30" s="1"/>
  <c r="L31" s="1"/>
  <c r="H31" s="1"/>
  <c r="D35" s="1"/>
  <c r="H36" s="1"/>
  <c r="H37" s="1"/>
  <c r="N37" s="1"/>
  <c r="I14" i="2" s="1"/>
  <c r="H46" i="5"/>
  <c r="H47" s="1"/>
  <c r="I47"/>
  <c r="L47" s="1"/>
  <c r="D81"/>
  <c r="H82" s="1"/>
  <c r="H83" s="1"/>
  <c r="N83" s="1"/>
  <c r="O14" i="2" s="1"/>
  <c r="H89" i="5"/>
  <c r="H90" s="1"/>
  <c r="L91" s="1"/>
  <c r="H91" s="1"/>
  <c r="D95" s="1"/>
  <c r="H96" s="1"/>
  <c r="H97" s="1"/>
  <c r="N97" s="1"/>
  <c r="M14" i="2" s="1"/>
  <c r="L90" i="5"/>
  <c r="M13" i="2"/>
  <c r="H75" i="5"/>
  <c r="H76"/>
  <c r="L77" s="1"/>
  <c r="I76"/>
  <c r="L76" s="1"/>
  <c r="L30"/>
  <c r="L14" i="4"/>
  <c r="G22" i="7" l="1"/>
  <c r="C20"/>
  <c r="G20" s="1"/>
  <c r="O43" i="6"/>
  <c r="O47" s="1"/>
  <c r="C18" i="3" s="1"/>
  <c r="G18" s="1"/>
  <c r="L14" i="5"/>
  <c r="H14" s="1"/>
  <c r="D18" s="1"/>
  <c r="H19" s="1"/>
  <c r="H20" s="1"/>
  <c r="N20" s="1"/>
  <c r="G14" i="2" s="1"/>
  <c r="M15"/>
  <c r="O40" i="6"/>
  <c r="C16" i="3" s="1"/>
  <c r="C10" i="2" s="1"/>
  <c r="K10" s="1"/>
  <c r="K13" s="1"/>
  <c r="A3"/>
  <c r="O12" i="6"/>
  <c r="C8" i="3" s="1"/>
  <c r="G8" s="1"/>
  <c r="O22" i="6"/>
  <c r="O28"/>
  <c r="C12" i="3" s="1"/>
  <c r="O34" i="6"/>
  <c r="C14" i="3" s="1"/>
  <c r="G14" s="1"/>
  <c r="L48" i="5"/>
  <c r="H48" s="1"/>
  <c r="D52" s="1"/>
  <c r="H53" s="1"/>
  <c r="H54" s="1"/>
  <c r="N54" s="1"/>
  <c r="K14" i="2" s="1"/>
  <c r="G16" i="3"/>
  <c r="E10" i="2" l="1"/>
  <c r="C9"/>
  <c r="E9" s="1"/>
  <c r="G12" i="3"/>
  <c r="C10"/>
  <c r="G10" s="1"/>
  <c r="K15" i="2"/>
  <c r="G10"/>
  <c r="C11"/>
  <c r="G11" s="1"/>
  <c r="C20" i="3"/>
  <c r="G20" s="1"/>
  <c r="E11" i="2"/>
  <c r="G9"/>
  <c r="O9"/>
  <c r="O13" s="1"/>
  <c r="G22" i="3" l="1"/>
  <c r="C8" i="2"/>
  <c r="O15"/>
  <c r="E8" l="1"/>
  <c r="E13" s="1"/>
  <c r="E15" s="1"/>
  <c r="G8"/>
  <c r="G13" s="1"/>
  <c r="G15" s="1"/>
  <c r="I8"/>
  <c r="I13" s="1"/>
  <c r="I15" s="1"/>
  <c r="E17" l="1"/>
  <c r="G23" i="7" s="1"/>
  <c r="G24" s="1"/>
  <c r="G23" i="3" l="1"/>
  <c r="G24" s="1"/>
  <c r="E20" i="2"/>
</calcChain>
</file>

<file path=xl/sharedStrings.xml><?xml version="1.0" encoding="utf-8"?>
<sst xmlns="http://schemas.openxmlformats.org/spreadsheetml/2006/main" count="615" uniqueCount="182">
  <si>
    <t xml:space="preserve">         </t>
  </si>
  <si>
    <t>Stone Metal</t>
  </si>
  <si>
    <t>Name of Items</t>
  </si>
  <si>
    <t>Material Cartage Satement</t>
  </si>
  <si>
    <t>Sr.#</t>
  </si>
  <si>
    <t>Description</t>
  </si>
  <si>
    <t>Qty:</t>
  </si>
  <si>
    <t>Bricks</t>
  </si>
  <si>
    <t>Cft</t>
  </si>
  <si>
    <t>Total Quantity:</t>
  </si>
  <si>
    <t>Rate as per R.A.A</t>
  </si>
  <si>
    <t>Amount</t>
  </si>
  <si>
    <t>ASSISTANT EXECUTIVE ENGINEER</t>
  </si>
  <si>
    <t>EXECUTIVE ENGINEER</t>
  </si>
  <si>
    <t>SUB-ENGINEER</t>
  </si>
  <si>
    <t>BUILDINGS SUB DIVISION</t>
  </si>
  <si>
    <t>BUILDINGS DIVISION</t>
  </si>
  <si>
    <t>TANDO MUHAMMAD KHAN</t>
  </si>
  <si>
    <t>Total Rs</t>
  </si>
  <si>
    <t>S.No.</t>
  </si>
  <si>
    <t>Quantity</t>
  </si>
  <si>
    <t>Rate</t>
  </si>
  <si>
    <t>03..</t>
  </si>
  <si>
    <t>3.50</t>
  </si>
  <si>
    <t>0.75</t>
  </si>
  <si>
    <t>06</t>
  </si>
  <si>
    <t>3.0</t>
  </si>
  <si>
    <t>Sft</t>
  </si>
  <si>
    <t>Detailed Sheet</t>
  </si>
  <si>
    <t>Name of Components</t>
  </si>
  <si>
    <t>Plinth Area in Sft</t>
  </si>
  <si>
    <t>Cost of Constt:</t>
  </si>
  <si>
    <t>Cost of W/S S/F</t>
  </si>
  <si>
    <t>E.I Work</t>
  </si>
  <si>
    <t>Sui Gas</t>
  </si>
  <si>
    <t>Total</t>
  </si>
  <si>
    <t>Main Building</t>
  </si>
  <si>
    <t>Add Cartage</t>
  </si>
  <si>
    <t>P/Prot B/F</t>
  </si>
  <si>
    <t>1</t>
  </si>
  <si>
    <t>2</t>
  </si>
  <si>
    <t>×(</t>
  </si>
  <si>
    <t>+</t>
  </si>
  <si>
    <t>)×</t>
  </si>
  <si>
    <t>2.50</t>
  </si>
  <si>
    <t>35.50</t>
  </si>
  <si>
    <t>F/S</t>
  </si>
  <si>
    <t>1.50</t>
  </si>
  <si>
    <t>0.50</t>
  </si>
  <si>
    <t>P/Prot  U/Bed</t>
  </si>
  <si>
    <t>P/L 3" thick C.C topping (1:2:4)………</t>
  </si>
  <si>
    <t>F/Watering ramming earth U/Floor….</t>
  </si>
  <si>
    <t>Deduction</t>
  </si>
  <si>
    <t>M/Bldg</t>
  </si>
  <si>
    <t>─</t>
  </si>
  <si>
    <t>Parking Shade</t>
  </si>
  <si>
    <t>Ext:Drainage</t>
  </si>
  <si>
    <t>W/S S/F</t>
  </si>
  <si>
    <t>Electrification</t>
  </si>
  <si>
    <t>Ext:Development</t>
  </si>
  <si>
    <t>Steel Gate (10×6)</t>
  </si>
  <si>
    <t>Paved Courtyard</t>
  </si>
  <si>
    <t>(Rate Analysis)</t>
  </si>
  <si>
    <t>Cartage of Hill Sand from Bolahri Quarry to Site of work</t>
  </si>
  <si>
    <t>M</t>
  </si>
  <si>
    <t>F</t>
  </si>
  <si>
    <t>01. From Quarry to N.H.Way.</t>
  </si>
  <si>
    <t>02. From Quarry to 113/0 122/0 of N.H.Way.</t>
  </si>
  <si>
    <t>03. From 0/0 4/4 of Hyd: Ring Road.</t>
  </si>
  <si>
    <t>04. From 2/0 21/4 of Hyd:T.M.Khan.</t>
  </si>
  <si>
    <t>Say total</t>
  </si>
  <si>
    <t>Lead</t>
  </si>
  <si>
    <t>01. Carriage of 1st 6 miles</t>
  </si>
  <si>
    <t>Rs:-</t>
  </si>
  <si>
    <t>Cartage of Stone Metal from Onger to Site of work</t>
  </si>
  <si>
    <t>01. From Quarry to N.H.way.</t>
  </si>
  <si>
    <t>02. From Quarry to 103/0 122/0 of N.H.Way.</t>
  </si>
  <si>
    <t>Cartage of Bajri from T.M.Khan to Site of work</t>
  </si>
  <si>
    <t>01. From Quarry to 14/0 of N.H.way.</t>
  </si>
  <si>
    <t>02. From Quarry 110/40 to 122/0 of N.H.Way.</t>
  </si>
  <si>
    <t>Cartage of Cement from Zeal Pak Factory to Site of work</t>
  </si>
  <si>
    <t>01. From 2/0 21/4 of Hyd:T.M.Khan.</t>
  </si>
  <si>
    <t>02. From 0/0 25/0 T.M.Khan to Site.</t>
  </si>
  <si>
    <t>01. Carriage of 1st 3 miles</t>
  </si>
  <si>
    <t>Cartage of Brick from Kilen to Site of work</t>
  </si>
  <si>
    <t>02. From Sery Road 13/4 to 21/4 of Hyd:T.M.Khan.</t>
  </si>
  <si>
    <t>Cartage of Steel from Hyd. City to Site of work</t>
  </si>
  <si>
    <t>1Furlong = 660 foot</t>
  </si>
  <si>
    <t>1 Mile = 8 Furlog</t>
  </si>
  <si>
    <t>miles</t>
  </si>
  <si>
    <t xml:space="preserve"> @Rs.</t>
  </si>
  <si>
    <t>per %cft</t>
  </si>
  <si>
    <t xml:space="preserve">02. Remaining </t>
  </si>
  <si>
    <t>per %Cft</t>
  </si>
  <si>
    <t>per bag</t>
  </si>
  <si>
    <t>per O% Nos.</t>
  </si>
  <si>
    <t>per Ton</t>
  </si>
  <si>
    <t>MEASUREMENT SHEET</t>
  </si>
  <si>
    <t>Measurement</t>
  </si>
  <si>
    <t>No.</t>
  </si>
  <si>
    <t>Length</t>
  </si>
  <si>
    <t>Width</t>
  </si>
  <si>
    <t>Height/Depth</t>
  </si>
  <si>
    <t>×</t>
  </si>
  <si>
    <t>═</t>
  </si>
  <si>
    <t>01.</t>
  </si>
  <si>
    <t>02.</t>
  </si>
  <si>
    <t>03.</t>
  </si>
  <si>
    <t>Rate (Rs.)</t>
  </si>
  <si>
    <t>Amount (Rs.)</t>
  </si>
  <si>
    <t>04.</t>
  </si>
  <si>
    <t>05.</t>
  </si>
  <si>
    <t>C.C. (1:4:8)</t>
  </si>
  <si>
    <t>06.</t>
  </si>
  <si>
    <t>07.</t>
  </si>
  <si>
    <t>05</t>
  </si>
  <si>
    <t>Excavation in foundation of Bldg: bridge &amp; other structures i/c dagbelling dressing refilling around str:with excavated earth watering &amp; ramming lead upto 5 ft in ordanary siol (S.I.18 P.5)</t>
  </si>
  <si>
    <t>P.B.Work in foundation &amp; Plinth C.Sand Mortar 1:6 (s.I.4 P.25)</t>
  </si>
  <si>
    <t>P/L 3" thick topping c.C (1:2:4) i/c surface finishing &amp; dividing into panels (S.I.16 P.47)</t>
  </si>
  <si>
    <t>05. From 0/0 0/0 T.M.Khan to Site.</t>
  </si>
  <si>
    <t>02. From 0/0 0/0 T.M.Khan to Site.</t>
  </si>
  <si>
    <t>01. From Brick Kilen 0/0 5/0 of Tando Fazal Sery Road</t>
  </si>
  <si>
    <t>03. From 0/0 0/0 T.M.Khan to Site.</t>
  </si>
  <si>
    <t>ASSISTANT ENGINEER</t>
  </si>
  <si>
    <t>%Ocft</t>
  </si>
  <si>
    <t>Total Amount</t>
  </si>
  <si>
    <t>%Sft</t>
  </si>
  <si>
    <t>%Cft</t>
  </si>
  <si>
    <t>S.No</t>
  </si>
  <si>
    <t>Unit</t>
  </si>
  <si>
    <t>Stone Bajri</t>
  </si>
  <si>
    <t>Steel</t>
  </si>
  <si>
    <t>Hill Sand</t>
  </si>
  <si>
    <t>Cement</t>
  </si>
  <si>
    <t>-</t>
  </si>
  <si>
    <t>Masonary 1:6</t>
  </si>
  <si>
    <t>P/L C.C.Topping 3"</t>
  </si>
  <si>
    <t>%OCft</t>
  </si>
  <si>
    <t>TANDO MOHAMMAD KHAN</t>
  </si>
  <si>
    <t>ASSISSTANT ENGINEER</t>
  </si>
  <si>
    <t>Excavation of foundation of building bridges and other structure…..</t>
  </si>
  <si>
    <t>Pacca Brick work in foundation in cement sand mortar 1:4 ratio…..</t>
  </si>
  <si>
    <t>SAY</t>
  </si>
  <si>
    <t>/=</t>
  </si>
  <si>
    <t xml:space="preserve">BUILDINGS SUB-DIVISION </t>
  </si>
  <si>
    <t>Lav.Block F/S</t>
  </si>
  <si>
    <t>Path F/S</t>
  </si>
  <si>
    <t>Under Bed</t>
  </si>
  <si>
    <t>(a) 3" thick</t>
  </si>
  <si>
    <t>3.75</t>
  </si>
  <si>
    <t>)</t>
  </si>
  <si>
    <t>NET QTY:</t>
  </si>
  <si>
    <t>(</t>
  </si>
  <si>
    <t>" " "</t>
  </si>
  <si>
    <t>44.58</t>
  </si>
  <si>
    <t>21.50</t>
  </si>
  <si>
    <t>13.0</t>
  </si>
  <si>
    <t>12.25</t>
  </si>
  <si>
    <t>2.75</t>
  </si>
  <si>
    <t>Cement plaster 1:4 upto 20'ft: height 3/4" thick.(S.I.No:11(c) /P-51)</t>
  </si>
  <si>
    <t>Cement plaster 1:4 upto 20'ft: height 3/4" thick.</t>
  </si>
  <si>
    <t>Lead 7 miles</t>
  </si>
  <si>
    <t>=</t>
  </si>
  <si>
    <t>C/Plaster 3/4" thick ratio 1:4</t>
  </si>
  <si>
    <t>55.37</t>
  </si>
  <si>
    <t>0.33</t>
  </si>
  <si>
    <t>Total Amount (at Par)</t>
  </si>
  <si>
    <t>F/Watering &amp; Ramming earth U/Floor with new earth excavated from outside lead upto one chain &amp; lift upto 5 ft (S.I.22 P.5)</t>
  </si>
  <si>
    <t>Cement Concrete brick or stone ballast 1.1/2" to 2" gauge ratio (1:5:10)……</t>
  </si>
  <si>
    <t>C.C.Brick or Stone Bllast 1-1/2" to 2" gauge (1:5:10) (S.I.4 P.17)</t>
  </si>
  <si>
    <t>40.00</t>
  </si>
  <si>
    <t>NAME OF WORK:- CONSTRUCTION OF DISPENSARY AT VILLAGE ANWER KHSAKHELY TALUKA B.S.KARIM DISTRICT T.M.KHAN  (EXT: DEVELOPMENT).</t>
  </si>
  <si>
    <t>87.00</t>
  </si>
  <si>
    <t>85.00</t>
  </si>
  <si>
    <t>482000</t>
  </si>
  <si>
    <t>SCHEDULE-B</t>
  </si>
  <si>
    <t>ABSTRACT SHEET</t>
  </si>
  <si>
    <t>NOTE: -</t>
  </si>
  <si>
    <t>Any error or ommission in the Schedul "B" will be governed by the schedul of rates.</t>
  </si>
  <si>
    <t xml:space="preserve">No. premium will be allowed on Non-Schedule items. </t>
  </si>
  <si>
    <t xml:space="preserve">Cartage will not be paid for any meterials. </t>
  </si>
  <si>
    <t xml:space="preserve">Mat: use in the work of finished product can be got tested from any approved lab: at the 
discreation of the XEN or his representitive &amp; all expanses in conn: with such testing should be born by the cont exclusivaly without any re-imburament or cleim against the Government on his account. 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</si>
</sst>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0.000"/>
    <numFmt numFmtId="165" formatCode="0.0"/>
  </numFmts>
  <fonts count="24">
    <font>
      <sz val="10"/>
      <name val="Arial"/>
    </font>
    <font>
      <b/>
      <sz val="10"/>
      <name val="Arial"/>
      <family val="2"/>
    </font>
    <font>
      <b/>
      <sz val="14"/>
      <name val="Arial"/>
      <family val="2"/>
    </font>
    <font>
      <sz val="8"/>
      <name val="Arial"/>
    </font>
    <font>
      <b/>
      <sz val="14"/>
      <color indexed="12"/>
      <name val="Arial"/>
      <family val="2"/>
    </font>
    <font>
      <b/>
      <sz val="10"/>
      <color indexed="12"/>
      <name val="Arial"/>
      <family val="2"/>
    </font>
    <font>
      <b/>
      <sz val="12"/>
      <name val="Arial"/>
      <family val="2"/>
    </font>
    <font>
      <sz val="10"/>
      <name val="Courier New"/>
      <family val="3"/>
    </font>
    <font>
      <b/>
      <sz val="10"/>
      <color indexed="12"/>
      <name val="Courier New"/>
      <family val="3"/>
    </font>
    <font>
      <b/>
      <sz val="10"/>
      <name val="Courier New"/>
      <family val="3"/>
    </font>
    <font>
      <b/>
      <sz val="10"/>
      <name val="Arial"/>
    </font>
    <font>
      <sz val="10"/>
      <name val="Arial"/>
      <family val="2"/>
    </font>
    <font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color indexed="10"/>
      <name val="Times New Roman"/>
      <family val="1"/>
    </font>
    <font>
      <b/>
      <sz val="12"/>
      <color indexed="12"/>
      <name val="Times New Roman"/>
      <family val="1"/>
    </font>
    <font>
      <b/>
      <sz val="11"/>
      <name val="Times New Roman"/>
      <family val="1"/>
    </font>
    <font>
      <b/>
      <u/>
      <sz val="12"/>
      <name val="Times New Roman"/>
      <family val="1"/>
    </font>
    <font>
      <sz val="11"/>
      <name val="Times New Roman"/>
      <family val="1"/>
    </font>
    <font>
      <b/>
      <u/>
      <sz val="10"/>
      <name val="Arial"/>
      <family val="2"/>
    </font>
    <font>
      <u/>
      <sz val="12"/>
      <name val="Times New Roman"/>
      <family val="1"/>
    </font>
    <font>
      <b/>
      <u/>
      <sz val="10"/>
      <name val="Times New Roman"/>
      <family val="1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23" fillId="0" borderId="0" applyFont="0" applyFill="0" applyBorder="0" applyAlignment="0" applyProtection="0"/>
  </cellStyleXfs>
  <cellXfs count="280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justify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1" fillId="0" borderId="14" xfId="0" applyFont="1" applyBorder="1" applyAlignment="1">
      <alignment vertical="center"/>
    </xf>
    <xf numFmtId="0" fontId="1" fillId="0" borderId="15" xfId="0" applyFont="1" applyBorder="1" applyAlignment="1">
      <alignment vertical="center"/>
    </xf>
    <xf numFmtId="0" fontId="1" fillId="2" borderId="0" xfId="0" applyFont="1" applyFill="1" applyAlignment="1">
      <alignment vertical="center"/>
    </xf>
    <xf numFmtId="0" fontId="9" fillId="2" borderId="0" xfId="0" applyFont="1" applyFill="1" applyAlignment="1">
      <alignment horizontal="left" vertical="center"/>
    </xf>
    <xf numFmtId="0" fontId="7" fillId="0" borderId="0" xfId="0" applyFont="1"/>
    <xf numFmtId="0" fontId="9" fillId="0" borderId="0" xfId="0" applyFont="1"/>
    <xf numFmtId="0" fontId="7" fillId="2" borderId="0" xfId="0" applyFont="1" applyFill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9" fillId="2" borderId="17" xfId="0" applyFont="1" applyFill="1" applyBorder="1" applyAlignment="1">
      <alignment horizontal="center" vertical="center"/>
    </xf>
    <xf numFmtId="0" fontId="9" fillId="2" borderId="18" xfId="0" applyFont="1" applyFill="1" applyBorder="1" applyAlignment="1">
      <alignment horizontal="center" vertical="center"/>
    </xf>
    <xf numFmtId="0" fontId="9" fillId="2" borderId="19" xfId="0" applyFont="1" applyFill="1" applyBorder="1" applyAlignment="1">
      <alignment horizontal="center" vertical="center"/>
    </xf>
    <xf numFmtId="0" fontId="9" fillId="2" borderId="20" xfId="0" applyFont="1" applyFill="1" applyBorder="1" applyAlignment="1">
      <alignment horizontal="center" vertical="center"/>
    </xf>
    <xf numFmtId="0" fontId="9" fillId="2" borderId="21" xfId="0" applyFont="1" applyFill="1" applyBorder="1" applyAlignment="1">
      <alignment horizontal="center" vertical="center"/>
    </xf>
    <xf numFmtId="0" fontId="9" fillId="2" borderId="22" xfId="0" applyFont="1" applyFill="1" applyBorder="1" applyAlignment="1">
      <alignment horizontal="center" vertical="center"/>
    </xf>
    <xf numFmtId="0" fontId="9" fillId="2" borderId="23" xfId="0" applyFont="1" applyFill="1" applyBorder="1" applyAlignment="1">
      <alignment horizontal="center" vertical="center"/>
    </xf>
    <xf numFmtId="0" fontId="9" fillId="2" borderId="24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left" vertical="center"/>
    </xf>
    <xf numFmtId="0" fontId="9" fillId="2" borderId="0" xfId="0" applyFont="1" applyFill="1" applyAlignment="1">
      <alignment vertical="center"/>
    </xf>
    <xf numFmtId="0" fontId="9" fillId="2" borderId="21" xfId="0" applyFont="1" applyFill="1" applyBorder="1"/>
    <xf numFmtId="0" fontId="9" fillId="2" borderId="22" xfId="0" applyFont="1" applyFill="1" applyBorder="1"/>
    <xf numFmtId="0" fontId="9" fillId="2" borderId="0" xfId="0" applyFont="1" applyFill="1" applyAlignment="1">
      <alignment horizontal="right" vertical="center"/>
    </xf>
    <xf numFmtId="2" fontId="9" fillId="2" borderId="0" xfId="0" applyNumberFormat="1" applyFont="1" applyFill="1" applyAlignment="1">
      <alignment horizontal="left" vertical="center"/>
    </xf>
    <xf numFmtId="0" fontId="7" fillId="2" borderId="25" xfId="0" applyFont="1" applyFill="1" applyBorder="1" applyAlignment="1">
      <alignment horizontal="center" vertical="center"/>
    </xf>
    <xf numFmtId="0" fontId="9" fillId="2" borderId="25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49" fontId="0" fillId="0" borderId="0" xfId="0" applyNumberFormat="1"/>
    <xf numFmtId="0" fontId="0" fillId="0" borderId="0" xfId="0" applyFill="1"/>
    <xf numFmtId="0" fontId="9" fillId="0" borderId="26" xfId="0" applyFont="1" applyFill="1" applyBorder="1" applyAlignment="1">
      <alignment horizontal="center" vertical="center"/>
    </xf>
    <xf numFmtId="0" fontId="9" fillId="0" borderId="27" xfId="0" applyFont="1" applyFill="1" applyBorder="1" applyAlignment="1">
      <alignment horizontal="center" vertical="center"/>
    </xf>
    <xf numFmtId="0" fontId="9" fillId="0" borderId="28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/>
    </xf>
    <xf numFmtId="0" fontId="0" fillId="0" borderId="0" xfId="0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0" fontId="9" fillId="0" borderId="15" xfId="0" applyFont="1" applyFill="1" applyBorder="1" applyAlignment="1">
      <alignment horizontal="center" vertical="center" wrapText="1"/>
    </xf>
    <xf numFmtId="0" fontId="10" fillId="0" borderId="0" xfId="0" applyFont="1" applyFill="1"/>
    <xf numFmtId="0" fontId="0" fillId="2" borderId="0" xfId="0" applyFill="1" applyAlignment="1">
      <alignment horizontal="center"/>
    </xf>
    <xf numFmtId="0" fontId="1" fillId="0" borderId="0" xfId="0" applyFont="1" applyFill="1"/>
    <xf numFmtId="0" fontId="13" fillId="0" borderId="0" xfId="0" applyFont="1" applyFill="1" applyAlignment="1">
      <alignment horizontal="center" vertical="center"/>
    </xf>
    <xf numFmtId="49" fontId="13" fillId="0" borderId="0" xfId="0" applyNumberFormat="1" applyFont="1" applyFill="1" applyAlignment="1">
      <alignment horizontal="center" vertical="center"/>
    </xf>
    <xf numFmtId="0" fontId="14" fillId="2" borderId="0" xfId="0" applyFont="1" applyFill="1" applyAlignment="1">
      <alignment horizontal="center"/>
    </xf>
    <xf numFmtId="0" fontId="14" fillId="2" borderId="0" xfId="0" applyFont="1" applyFill="1" applyAlignment="1">
      <alignment horizontal="right"/>
    </xf>
    <xf numFmtId="0" fontId="15" fillId="2" borderId="0" xfId="0" applyFont="1" applyFill="1" applyAlignment="1">
      <alignment horizontal="center"/>
    </xf>
    <xf numFmtId="49" fontId="14" fillId="0" borderId="0" xfId="0" applyNumberFormat="1" applyFont="1" applyFill="1" applyAlignment="1">
      <alignment horizontal="center" vertical="top" wrapText="1"/>
    </xf>
    <xf numFmtId="0" fontId="14" fillId="0" borderId="0" xfId="0" applyFont="1" applyFill="1" applyAlignment="1">
      <alignment horizontal="justify" vertical="center" wrapText="1"/>
    </xf>
    <xf numFmtId="1" fontId="14" fillId="0" borderId="0" xfId="0" applyNumberFormat="1" applyFont="1" applyFill="1" applyAlignment="1">
      <alignment horizontal="right" vertical="center"/>
    </xf>
    <xf numFmtId="0" fontId="14" fillId="0" borderId="0" xfId="0" applyFont="1" applyFill="1" applyAlignment="1">
      <alignment horizontal="left" vertical="center"/>
    </xf>
    <xf numFmtId="2" fontId="14" fillId="0" borderId="0" xfId="0" applyNumberFormat="1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1" fontId="14" fillId="0" borderId="0" xfId="0" applyNumberFormat="1" applyFont="1" applyFill="1" applyAlignment="1">
      <alignment horizontal="center" vertical="center"/>
    </xf>
    <xf numFmtId="49" fontId="14" fillId="0" borderId="0" xfId="0" applyNumberFormat="1" applyFont="1" applyFill="1" applyAlignment="1">
      <alignment horizontal="center" vertical="top"/>
    </xf>
    <xf numFmtId="0" fontId="14" fillId="0" borderId="0" xfId="0" applyFont="1" applyFill="1"/>
    <xf numFmtId="49" fontId="14" fillId="0" borderId="0" xfId="0" applyNumberFormat="1" applyFont="1" applyFill="1"/>
    <xf numFmtId="49" fontId="14" fillId="0" borderId="0" xfId="0" applyNumberFormat="1" applyFont="1" applyFill="1" applyAlignment="1">
      <alignment horizontal="right" vertical="center"/>
    </xf>
    <xf numFmtId="49" fontId="14" fillId="0" borderId="0" xfId="0" applyNumberFormat="1" applyFont="1" applyFill="1" applyAlignment="1">
      <alignment horizontal="center" vertical="center"/>
    </xf>
    <xf numFmtId="49" fontId="13" fillId="0" borderId="16" xfId="0" applyNumberFormat="1" applyFont="1" applyFill="1" applyBorder="1" applyAlignment="1">
      <alignment horizontal="right" vertical="center"/>
    </xf>
    <xf numFmtId="49" fontId="14" fillId="2" borderId="0" xfId="0" applyNumberFormat="1" applyFont="1" applyFill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3" fillId="2" borderId="0" xfId="0" applyFont="1" applyFill="1"/>
    <xf numFmtId="1" fontId="14" fillId="2" borderId="0" xfId="0" applyNumberFormat="1" applyFont="1" applyFill="1" applyAlignment="1">
      <alignment horizontal="right" vertical="center"/>
    </xf>
    <xf numFmtId="49" fontId="14" fillId="2" borderId="0" xfId="0" applyNumberFormat="1" applyFont="1" applyFill="1" applyAlignment="1">
      <alignment horizontal="left" vertical="center"/>
    </xf>
    <xf numFmtId="0" fontId="14" fillId="2" borderId="0" xfId="0" applyFont="1" applyFill="1"/>
    <xf numFmtId="49" fontId="14" fillId="2" borderId="0" xfId="0" applyNumberFormat="1" applyFont="1" applyFill="1" applyAlignment="1">
      <alignment horizontal="right" vertical="center"/>
    </xf>
    <xf numFmtId="0" fontId="14" fillId="2" borderId="0" xfId="0" applyFont="1" applyFill="1" applyAlignment="1">
      <alignment horizontal="left" vertical="center"/>
    </xf>
    <xf numFmtId="0" fontId="14" fillId="2" borderId="0" xfId="0" applyNumberFormat="1" applyFont="1" applyFill="1" applyAlignment="1">
      <alignment horizontal="center"/>
    </xf>
    <xf numFmtId="49" fontId="15" fillId="2" borderId="0" xfId="0" applyNumberFormat="1" applyFont="1" applyFill="1" applyAlignment="1">
      <alignment horizontal="center" vertical="center"/>
    </xf>
    <xf numFmtId="0" fontId="15" fillId="2" borderId="0" xfId="0" applyNumberFormat="1" applyFont="1" applyFill="1" applyAlignment="1">
      <alignment horizontal="center" vertical="center"/>
    </xf>
    <xf numFmtId="0" fontId="14" fillId="2" borderId="0" xfId="0" applyNumberFormat="1" applyFont="1" applyFill="1"/>
    <xf numFmtId="49" fontId="14" fillId="2" borderId="0" xfId="0" applyNumberFormat="1" applyFont="1" applyFill="1"/>
    <xf numFmtId="49" fontId="14" fillId="2" borderId="0" xfId="0" applyNumberFormat="1" applyFont="1" applyFill="1" applyAlignment="1">
      <alignment horizontal="center" vertical="top"/>
    </xf>
    <xf numFmtId="49" fontId="14" fillId="2" borderId="0" xfId="0" applyNumberFormat="1" applyFont="1" applyFill="1" applyAlignment="1">
      <alignment horizontal="center"/>
    </xf>
    <xf numFmtId="49" fontId="14" fillId="2" borderId="0" xfId="0" applyNumberFormat="1" applyFont="1" applyFill="1" applyAlignment="1">
      <alignment vertical="center"/>
    </xf>
    <xf numFmtId="0" fontId="14" fillId="0" borderId="0" xfId="0" applyFont="1"/>
    <xf numFmtId="49" fontId="14" fillId="2" borderId="0" xfId="0" applyNumberFormat="1" applyFont="1" applyFill="1" applyBorder="1" applyAlignment="1">
      <alignment horizontal="right" vertical="center"/>
    </xf>
    <xf numFmtId="0" fontId="14" fillId="2" borderId="0" xfId="0" applyFont="1" applyFill="1" applyAlignment="1"/>
    <xf numFmtId="49" fontId="14" fillId="2" borderId="0" xfId="0" applyNumberFormat="1" applyFont="1" applyFill="1" applyAlignment="1"/>
    <xf numFmtId="0" fontId="18" fillId="2" borderId="0" xfId="0" applyFont="1" applyFill="1"/>
    <xf numFmtId="1" fontId="14" fillId="2" borderId="0" xfId="0" applyNumberFormat="1" applyFont="1" applyFill="1" applyAlignment="1">
      <alignment horizontal="center" vertical="center"/>
    </xf>
    <xf numFmtId="1" fontId="14" fillId="2" borderId="0" xfId="0" applyNumberFormat="1" applyFont="1" applyFill="1"/>
    <xf numFmtId="0" fontId="13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horizontal="center" vertical="top"/>
    </xf>
    <xf numFmtId="1" fontId="14" fillId="2" borderId="16" xfId="0" applyNumberFormat="1" applyFont="1" applyFill="1" applyBorder="1" applyAlignment="1">
      <alignment horizontal="right" vertical="center"/>
    </xf>
    <xf numFmtId="0" fontId="14" fillId="3" borderId="0" xfId="0" applyFont="1" applyFill="1" applyAlignment="1">
      <alignment horizontal="left" vertical="center"/>
    </xf>
    <xf numFmtId="49" fontId="19" fillId="2" borderId="0" xfId="0" applyNumberFormat="1" applyFont="1" applyFill="1" applyAlignment="1">
      <alignment horizontal="center" vertical="center"/>
    </xf>
    <xf numFmtId="0" fontId="19" fillId="2" borderId="0" xfId="0" applyNumberFormat="1" applyFont="1" applyFill="1" applyAlignment="1">
      <alignment horizontal="center" vertical="center"/>
    </xf>
    <xf numFmtId="1" fontId="19" fillId="2" borderId="0" xfId="0" applyNumberFormat="1" applyFont="1" applyFill="1" applyAlignment="1">
      <alignment horizontal="center" vertical="center"/>
    </xf>
    <xf numFmtId="0" fontId="0" fillId="3" borderId="0" xfId="0" applyFill="1"/>
    <xf numFmtId="49" fontId="17" fillId="3" borderId="0" xfId="0" applyNumberFormat="1" applyFont="1" applyFill="1" applyAlignment="1">
      <alignment vertical="center"/>
    </xf>
    <xf numFmtId="49" fontId="17" fillId="3" borderId="0" xfId="0" applyNumberFormat="1" applyFont="1" applyFill="1" applyAlignment="1">
      <alignment horizontal="center" vertical="center"/>
    </xf>
    <xf numFmtId="1" fontId="17" fillId="3" borderId="16" xfId="0" applyNumberFormat="1" applyFont="1" applyFill="1" applyBorder="1" applyAlignment="1">
      <alignment horizontal="right" vertical="center"/>
    </xf>
    <xf numFmtId="49" fontId="17" fillId="3" borderId="0" xfId="0" applyNumberFormat="1" applyFont="1" applyFill="1" applyAlignment="1">
      <alignment horizontal="left" vertical="center"/>
    </xf>
    <xf numFmtId="2" fontId="14" fillId="0" borderId="0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4" fillId="2" borderId="0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0" fontId="14" fillId="0" borderId="29" xfId="0" applyFont="1" applyBorder="1" applyAlignment="1">
      <alignment horizontal="center" vertical="center" wrapText="1"/>
    </xf>
    <xf numFmtId="1" fontId="14" fillId="2" borderId="0" xfId="0" applyNumberFormat="1" applyFont="1" applyFill="1" applyBorder="1" applyAlignment="1">
      <alignment horizontal="center" vertical="center"/>
    </xf>
    <xf numFmtId="1" fontId="14" fillId="2" borderId="29" xfId="0" applyNumberFormat="1" applyFont="1" applyFill="1" applyBorder="1" applyAlignment="1">
      <alignment horizontal="center" vertical="center"/>
    </xf>
    <xf numFmtId="1" fontId="14" fillId="2" borderId="22" xfId="0" applyNumberFormat="1" applyFont="1" applyFill="1" applyBorder="1" applyAlignment="1">
      <alignment horizontal="center" vertical="center"/>
    </xf>
    <xf numFmtId="0" fontId="14" fillId="2" borderId="29" xfId="0" applyFont="1" applyFill="1" applyBorder="1" applyAlignment="1">
      <alignment horizontal="center" vertical="center"/>
    </xf>
    <xf numFmtId="49" fontId="14" fillId="2" borderId="29" xfId="0" applyNumberFormat="1" applyFont="1" applyFill="1" applyBorder="1" applyAlignment="1">
      <alignment horizontal="center" vertical="center"/>
    </xf>
    <xf numFmtId="2" fontId="14" fillId="2" borderId="0" xfId="0" applyNumberFormat="1" applyFont="1" applyFill="1" applyBorder="1" applyAlignment="1">
      <alignment horizontal="center" vertical="center"/>
    </xf>
    <xf numFmtId="0" fontId="14" fillId="2" borderId="30" xfId="0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right" vertical="center"/>
    </xf>
    <xf numFmtId="0" fontId="14" fillId="2" borderId="17" xfId="0" applyFont="1" applyFill="1" applyBorder="1" applyAlignment="1">
      <alignment horizontal="center" vertical="center"/>
    </xf>
    <xf numFmtId="0" fontId="14" fillId="2" borderId="16" xfId="0" applyFont="1" applyFill="1" applyBorder="1" applyAlignment="1">
      <alignment horizontal="center" vertical="center"/>
    </xf>
    <xf numFmtId="1" fontId="14" fillId="2" borderId="6" xfId="0" applyNumberFormat="1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0" fontId="14" fillId="2" borderId="0" xfId="0" applyFont="1" applyFill="1" applyBorder="1"/>
    <xf numFmtId="0" fontId="14" fillId="2" borderId="18" xfId="0" applyFont="1" applyFill="1" applyBorder="1" applyAlignment="1">
      <alignment horizontal="center" vertical="center"/>
    </xf>
    <xf numFmtId="0" fontId="14" fillId="2" borderId="23" xfId="0" applyFont="1" applyFill="1" applyBorder="1" applyAlignment="1">
      <alignment horizontal="center" vertical="center"/>
    </xf>
    <xf numFmtId="0" fontId="14" fillId="2" borderId="24" xfId="0" applyFont="1" applyFill="1" applyBorder="1" applyAlignment="1">
      <alignment horizontal="center" vertical="center"/>
    </xf>
    <xf numFmtId="2" fontId="14" fillId="2" borderId="6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vertical="center"/>
    </xf>
    <xf numFmtId="0" fontId="14" fillId="2" borderId="18" xfId="0" applyFont="1" applyFill="1" applyBorder="1" applyAlignment="1">
      <alignment horizontal="left" vertical="center"/>
    </xf>
    <xf numFmtId="0" fontId="14" fillId="2" borderId="29" xfId="0" applyFont="1" applyFill="1" applyBorder="1" applyAlignment="1">
      <alignment horizontal="left" vertical="center"/>
    </xf>
    <xf numFmtId="49" fontId="14" fillId="2" borderId="30" xfId="0" applyNumberFormat="1" applyFont="1" applyFill="1" applyBorder="1" applyAlignment="1">
      <alignment horizontal="center" vertical="center"/>
    </xf>
    <xf numFmtId="0" fontId="14" fillId="2" borderId="30" xfId="0" applyFont="1" applyFill="1" applyBorder="1" applyAlignment="1">
      <alignment horizontal="left" vertical="center"/>
    </xf>
    <xf numFmtId="1" fontId="14" fillId="0" borderId="31" xfId="0" applyNumberFormat="1" applyFont="1" applyFill="1" applyBorder="1" applyAlignment="1">
      <alignment horizontal="right" vertical="center"/>
    </xf>
    <xf numFmtId="1" fontId="14" fillId="2" borderId="0" xfId="0" applyNumberFormat="1" applyFont="1" applyFill="1" applyBorder="1" applyAlignment="1">
      <alignment horizontal="right" vertical="center"/>
    </xf>
    <xf numFmtId="0" fontId="14" fillId="2" borderId="0" xfId="0" applyFont="1" applyFill="1" applyBorder="1" applyAlignment="1">
      <alignment horizontal="left" vertical="center"/>
    </xf>
    <xf numFmtId="0" fontId="12" fillId="2" borderId="29" xfId="0" applyFont="1" applyFill="1" applyBorder="1" applyAlignment="1">
      <alignment horizontal="left" vertical="center"/>
    </xf>
    <xf numFmtId="0" fontId="11" fillId="2" borderId="0" xfId="0" applyFont="1" applyFill="1" applyBorder="1" applyAlignment="1">
      <alignment horizontal="center" vertical="center"/>
    </xf>
    <xf numFmtId="49" fontId="14" fillId="0" borderId="0" xfId="0" applyNumberFormat="1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49" fontId="14" fillId="2" borderId="0" xfId="0" applyNumberFormat="1" applyFont="1" applyFill="1" applyAlignment="1">
      <alignment horizontal="right" vertical="center"/>
    </xf>
    <xf numFmtId="1" fontId="14" fillId="0" borderId="16" xfId="0" applyNumberFormat="1" applyFont="1" applyFill="1" applyBorder="1"/>
    <xf numFmtId="2" fontId="14" fillId="0" borderId="0" xfId="0" applyNumberFormat="1" applyFont="1" applyAlignment="1">
      <alignment horizontal="center" vertical="center" wrapText="1"/>
    </xf>
    <xf numFmtId="2" fontId="14" fillId="0" borderId="0" xfId="0" applyNumberFormat="1" applyFont="1" applyFill="1" applyAlignment="1">
      <alignment horizontal="center" vertical="center" wrapText="1"/>
    </xf>
    <xf numFmtId="49" fontId="14" fillId="0" borderId="0" xfId="0" applyNumberFormat="1" applyFont="1" applyFill="1" applyAlignment="1"/>
    <xf numFmtId="1" fontId="14" fillId="2" borderId="21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4" fillId="2" borderId="0" xfId="0" applyFont="1" applyFill="1" applyAlignment="1">
      <alignment horizontal="center" vertical="center"/>
    </xf>
    <xf numFmtId="1" fontId="14" fillId="2" borderId="16" xfId="0" applyNumberFormat="1" applyFont="1" applyFill="1" applyBorder="1" applyAlignment="1">
      <alignment horizontal="right" vertical="center"/>
    </xf>
    <xf numFmtId="49" fontId="21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vertical="center"/>
    </xf>
    <xf numFmtId="0" fontId="13" fillId="0" borderId="0" xfId="0" applyFont="1" applyFill="1" applyAlignment="1">
      <alignment horizontal="left" vertical="center"/>
    </xf>
    <xf numFmtId="2" fontId="14" fillId="0" borderId="29" xfId="0" applyNumberFormat="1" applyFont="1" applyBorder="1" applyAlignment="1">
      <alignment horizontal="center" vertical="center" wrapText="1"/>
    </xf>
    <xf numFmtId="165" fontId="14" fillId="2" borderId="29" xfId="0" applyNumberFormat="1" applyFont="1" applyFill="1" applyBorder="1" applyAlignment="1">
      <alignment horizontal="center" vertical="center"/>
    </xf>
    <xf numFmtId="165" fontId="11" fillId="2" borderId="29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vertical="center"/>
    </xf>
    <xf numFmtId="49" fontId="14" fillId="0" borderId="0" xfId="0" applyNumberFormat="1" applyFont="1" applyFill="1" applyAlignment="1">
      <alignment horizontal="center" vertical="center"/>
    </xf>
    <xf numFmtId="0" fontId="22" fillId="0" borderId="15" xfId="0" applyFont="1" applyBorder="1" applyAlignment="1">
      <alignment vertical="center" wrapText="1"/>
    </xf>
    <xf numFmtId="0" fontId="20" fillId="0" borderId="0" xfId="0" applyFont="1" applyFill="1"/>
    <xf numFmtId="0" fontId="19" fillId="0" borderId="0" xfId="0" applyFont="1" applyFill="1"/>
    <xf numFmtId="1" fontId="19" fillId="0" borderId="0" xfId="1" applyNumberFormat="1" applyFont="1" applyFill="1" applyAlignment="1">
      <alignment horizontal="right"/>
    </xf>
    <xf numFmtId="0" fontId="11" fillId="0" borderId="0" xfId="0" applyFont="1" applyFill="1"/>
    <xf numFmtId="0" fontId="19" fillId="0" borderId="0" xfId="0" applyFont="1" applyFill="1" applyAlignment="1">
      <alignment horizontal="center"/>
    </xf>
    <xf numFmtId="1" fontId="13" fillId="0" borderId="16" xfId="0" applyNumberFormat="1" applyFont="1" applyFill="1" applyBorder="1" applyAlignment="1">
      <alignment horizontal="right" vertical="center"/>
    </xf>
    <xf numFmtId="49" fontId="14" fillId="0" borderId="0" xfId="0" applyNumberFormat="1" applyFont="1" applyFill="1" applyAlignment="1">
      <alignment horizontal="center" vertical="center"/>
    </xf>
    <xf numFmtId="0" fontId="0" fillId="0" borderId="0" xfId="0" applyFill="1" applyAlignment="1">
      <alignment horizontal="justify" vertical="justify" wrapText="1"/>
    </xf>
    <xf numFmtId="0" fontId="13" fillId="0" borderId="17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20" fillId="0" borderId="32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/>
    </xf>
    <xf numFmtId="0" fontId="9" fillId="0" borderId="33" xfId="0" applyFont="1" applyFill="1" applyBorder="1" applyAlignment="1">
      <alignment horizontal="center" vertical="center"/>
    </xf>
    <xf numFmtId="49" fontId="13" fillId="0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49" fontId="14" fillId="2" borderId="0" xfId="0" applyNumberFormat="1" applyFont="1" applyFill="1" applyAlignment="1">
      <alignment horizontal="right" vertical="center"/>
    </xf>
    <xf numFmtId="0" fontId="19" fillId="3" borderId="0" xfId="0" applyFont="1" applyFill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4" fillId="3" borderId="0" xfId="0" applyFont="1" applyFill="1" applyAlignment="1">
      <alignment horizontal="left" vertical="center"/>
    </xf>
    <xf numFmtId="0" fontId="13" fillId="2" borderId="9" xfId="0" applyFont="1" applyFill="1" applyBorder="1" applyAlignment="1">
      <alignment horizontal="center" vertical="center"/>
    </xf>
    <xf numFmtId="0" fontId="13" fillId="2" borderId="10" xfId="0" applyFont="1" applyFill="1" applyBorder="1" applyAlignment="1">
      <alignment horizontal="center" vertical="center"/>
    </xf>
    <xf numFmtId="0" fontId="13" fillId="2" borderId="11" xfId="0" applyFont="1" applyFill="1" applyBorder="1" applyAlignment="1">
      <alignment horizontal="center" vertical="center"/>
    </xf>
    <xf numFmtId="0" fontId="13" fillId="2" borderId="36" xfId="0" applyFont="1" applyFill="1" applyBorder="1" applyAlignment="1">
      <alignment horizontal="center" vertical="center"/>
    </xf>
    <xf numFmtId="0" fontId="13" fillId="2" borderId="37" xfId="0" applyFont="1" applyFill="1" applyBorder="1" applyAlignment="1">
      <alignment horizontal="center" vertical="center"/>
    </xf>
    <xf numFmtId="0" fontId="13" fillId="2" borderId="38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3" fillId="2" borderId="34" xfId="0" applyFont="1" applyFill="1" applyBorder="1" applyAlignment="1">
      <alignment horizontal="center" vertical="center"/>
    </xf>
    <xf numFmtId="0" fontId="13" fillId="2" borderId="32" xfId="0" applyFont="1" applyFill="1" applyBorder="1" applyAlignment="1">
      <alignment horizontal="center"/>
    </xf>
    <xf numFmtId="0" fontId="13" fillId="2" borderId="14" xfId="0" applyFont="1" applyFill="1" applyBorder="1" applyAlignment="1">
      <alignment horizontal="center"/>
    </xf>
    <xf numFmtId="0" fontId="13" fillId="2" borderId="15" xfId="0" applyFont="1" applyFill="1" applyBorder="1" applyAlignment="1">
      <alignment horizontal="center"/>
    </xf>
    <xf numFmtId="0" fontId="16" fillId="2" borderId="32" xfId="0" applyFont="1" applyFill="1" applyBorder="1" applyAlignment="1">
      <alignment horizontal="center"/>
    </xf>
    <xf numFmtId="0" fontId="16" fillId="2" borderId="14" xfId="0" applyFont="1" applyFill="1" applyBorder="1" applyAlignment="1">
      <alignment horizontal="center"/>
    </xf>
    <xf numFmtId="0" fontId="16" fillId="2" borderId="15" xfId="0" applyFont="1" applyFill="1" applyBorder="1" applyAlignment="1">
      <alignment horizontal="center"/>
    </xf>
    <xf numFmtId="0" fontId="18" fillId="2" borderId="32" xfId="0" applyFont="1" applyFill="1" applyBorder="1" applyAlignment="1">
      <alignment horizontal="center" vertical="center" wrapText="1"/>
    </xf>
    <xf numFmtId="0" fontId="18" fillId="2" borderId="14" xfId="0" applyFont="1" applyFill="1" applyBorder="1" applyAlignment="1">
      <alignment horizontal="center" vertical="center" wrapText="1"/>
    </xf>
    <xf numFmtId="0" fontId="18" fillId="2" borderId="15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/>
    </xf>
    <xf numFmtId="0" fontId="13" fillId="2" borderId="35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8" xfId="0" applyFont="1" applyFill="1" applyBorder="1" applyAlignment="1">
      <alignment horizontal="center" vertical="center"/>
    </xf>
    <xf numFmtId="0" fontId="9" fillId="2" borderId="17" xfId="0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horizontal="center" vertical="center"/>
    </xf>
    <xf numFmtId="0" fontId="9" fillId="2" borderId="18" xfId="0" applyFont="1" applyFill="1" applyBorder="1" applyAlignment="1">
      <alignment horizontal="center" vertical="center"/>
    </xf>
    <xf numFmtId="0" fontId="9" fillId="2" borderId="17" xfId="0" applyFont="1" applyFill="1" applyBorder="1" applyAlignment="1">
      <alignment horizontal="left" vertical="center"/>
    </xf>
    <xf numFmtId="0" fontId="9" fillId="2" borderId="16" xfId="0" applyFont="1" applyFill="1" applyBorder="1" applyAlignment="1">
      <alignment horizontal="left" vertical="center"/>
    </xf>
    <xf numFmtId="0" fontId="9" fillId="2" borderId="18" xfId="0" applyFont="1" applyFill="1" applyBorder="1" applyAlignment="1">
      <alignment horizontal="left" vertical="center"/>
    </xf>
    <xf numFmtId="0" fontId="9" fillId="2" borderId="0" xfId="0" applyFont="1" applyFill="1" applyAlignment="1">
      <alignment horizontal="left" vertical="center"/>
    </xf>
    <xf numFmtId="0" fontId="9" fillId="2" borderId="19" xfId="0" applyFont="1" applyFill="1" applyBorder="1" applyAlignment="1">
      <alignment horizontal="center" vertical="center"/>
    </xf>
    <xf numFmtId="0" fontId="9" fillId="2" borderId="20" xfId="0" applyFont="1" applyFill="1" applyBorder="1" applyAlignment="1">
      <alignment horizontal="center" vertical="center"/>
    </xf>
    <xf numFmtId="0" fontId="9" fillId="2" borderId="23" xfId="0" applyFont="1" applyFill="1" applyBorder="1" applyAlignment="1">
      <alignment horizontal="center" vertical="center"/>
    </xf>
    <xf numFmtId="0" fontId="9" fillId="2" borderId="24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2" fillId="2" borderId="32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2" fillId="0" borderId="32" xfId="0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2" fontId="9" fillId="2" borderId="23" xfId="0" applyNumberFormat="1" applyFont="1" applyFill="1" applyBorder="1" applyAlignment="1">
      <alignment horizontal="center" vertical="center"/>
    </xf>
    <xf numFmtId="2" fontId="9" fillId="2" borderId="24" xfId="0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vertical="center"/>
    </xf>
    <xf numFmtId="2" fontId="9" fillId="2" borderId="17" xfId="0" applyNumberFormat="1" applyFont="1" applyFill="1" applyBorder="1" applyAlignment="1">
      <alignment horizontal="center" vertical="center"/>
    </xf>
    <xf numFmtId="2" fontId="9" fillId="2" borderId="18" xfId="0" applyNumberFormat="1" applyFont="1" applyFill="1" applyBorder="1" applyAlignment="1">
      <alignment horizontal="center" vertical="center"/>
    </xf>
    <xf numFmtId="2" fontId="9" fillId="2" borderId="19" xfId="0" applyNumberFormat="1" applyFont="1" applyFill="1" applyBorder="1" applyAlignment="1">
      <alignment horizontal="center" vertical="center"/>
    </xf>
    <xf numFmtId="2" fontId="9" fillId="2" borderId="20" xfId="0" applyNumberFormat="1" applyFont="1" applyFill="1" applyBorder="1" applyAlignment="1">
      <alignment horizontal="center" vertical="center"/>
    </xf>
    <xf numFmtId="0" fontId="9" fillId="2" borderId="22" xfId="0" applyFont="1" applyFill="1" applyBorder="1" applyAlignment="1">
      <alignment horizontal="left" vertical="center"/>
    </xf>
    <xf numFmtId="164" fontId="9" fillId="2" borderId="17" xfId="0" applyNumberFormat="1" applyFont="1" applyFill="1" applyBorder="1" applyAlignment="1">
      <alignment horizontal="center" vertical="center"/>
    </xf>
    <xf numFmtId="164" fontId="9" fillId="2" borderId="18" xfId="0" applyNumberFormat="1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1" fontId="14" fillId="2" borderId="17" xfId="0" applyNumberFormat="1" applyFont="1" applyFill="1" applyBorder="1" applyAlignment="1">
      <alignment horizontal="right" vertical="center"/>
    </xf>
    <xf numFmtId="1" fontId="14" fillId="2" borderId="16" xfId="0" applyNumberFormat="1" applyFont="1" applyFill="1" applyBorder="1" applyAlignment="1">
      <alignment horizontal="right" vertical="center"/>
    </xf>
    <xf numFmtId="0" fontId="13" fillId="3" borderId="32" xfId="0" applyFont="1" applyFill="1" applyBorder="1" applyAlignment="1">
      <alignment horizontal="center" vertical="center"/>
    </xf>
    <xf numFmtId="0" fontId="13" fillId="3" borderId="14" xfId="0" applyFont="1" applyFill="1" applyBorder="1" applyAlignment="1">
      <alignment horizontal="center" vertical="center"/>
    </xf>
    <xf numFmtId="0" fontId="13" fillId="3" borderId="15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0" fontId="18" fillId="3" borderId="32" xfId="0" applyFont="1" applyFill="1" applyBorder="1" applyAlignment="1">
      <alignment horizontal="center" vertical="center" wrapText="1"/>
    </xf>
    <xf numFmtId="0" fontId="18" fillId="3" borderId="14" xfId="0" applyFont="1" applyFill="1" applyBorder="1" applyAlignment="1">
      <alignment horizontal="center" vertical="center" wrapText="1"/>
    </xf>
    <xf numFmtId="0" fontId="18" fillId="3" borderId="15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14" fillId="2" borderId="3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justify"/>
    </xf>
    <xf numFmtId="0" fontId="1" fillId="0" borderId="44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35</xdr:row>
      <xdr:rowOff>38100</xdr:rowOff>
    </xdr:from>
    <xdr:to>
      <xdr:col>6</xdr:col>
      <xdr:colOff>352425</xdr:colOff>
      <xdr:row>38</xdr:row>
      <xdr:rowOff>161925</xdr:rowOff>
    </xdr:to>
    <xdr:sp macro="" textlink="">
      <xdr:nvSpPr>
        <xdr:cNvPr id="2" name="TextBox 1"/>
        <xdr:cNvSpPr txBox="1"/>
      </xdr:nvSpPr>
      <xdr:spPr>
        <a:xfrm>
          <a:off x="3619500" y="9248775"/>
          <a:ext cx="2381250" cy="7143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200" b="1">
              <a:latin typeface="Times New Roman" pitchFamily="18" charset="0"/>
              <a:cs typeface="Times New Roman" pitchFamily="18" charset="0"/>
            </a:rPr>
            <a:t>EXECUTIVE ENGINEER</a:t>
          </a:r>
        </a:p>
        <a:p>
          <a:pPr algn="ctr"/>
          <a:r>
            <a:rPr lang="en-US" sz="1200" b="1">
              <a:latin typeface="Times New Roman" pitchFamily="18" charset="0"/>
              <a:cs typeface="Times New Roman" pitchFamily="18" charset="0"/>
            </a:rPr>
            <a:t>BUILDINGS DIVISION </a:t>
          </a:r>
        </a:p>
        <a:p>
          <a:pPr algn="ctr"/>
          <a:r>
            <a:rPr lang="en-US" sz="1200" b="1">
              <a:latin typeface="Times New Roman" pitchFamily="18" charset="0"/>
              <a:cs typeface="Times New Roman" pitchFamily="18" charset="0"/>
            </a:rPr>
            <a:t>TANDO MOHAMMAD KHAN</a:t>
          </a:r>
        </a:p>
      </xdr:txBody>
    </xdr:sp>
    <xdr:clientData/>
  </xdr:twoCellAnchor>
  <xdr:twoCellAnchor>
    <xdr:from>
      <xdr:col>1</xdr:col>
      <xdr:colOff>228600</xdr:colOff>
      <xdr:row>36</xdr:row>
      <xdr:rowOff>0</xdr:rowOff>
    </xdr:from>
    <xdr:to>
      <xdr:col>1</xdr:col>
      <xdr:colOff>1790700</xdr:colOff>
      <xdr:row>37</xdr:row>
      <xdr:rowOff>123825</xdr:rowOff>
    </xdr:to>
    <xdr:sp macro="" textlink="">
      <xdr:nvSpPr>
        <xdr:cNvPr id="3" name="Rectangle 2"/>
        <xdr:cNvSpPr>
          <a:spLocks noChangeArrowheads="1"/>
        </xdr:cNvSpPr>
      </xdr:nvSpPr>
      <xdr:spPr bwMode="auto">
        <a:xfrm>
          <a:off x="638175" y="63522225"/>
          <a:ext cx="156210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1">
            <a:defRPr sz="1000"/>
          </a:pPr>
          <a:r>
            <a:rPr lang="en-US" sz="1400" b="1" i="0" strike="noStrike">
              <a:solidFill>
                <a:srgbClr val="000000"/>
              </a:solidFill>
              <a:latin typeface="Arial"/>
              <a:cs typeface="Arial"/>
            </a:rPr>
            <a:t>CONTRACTOR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304800</xdr:colOff>
      <xdr:row>29</xdr:row>
      <xdr:rowOff>152400</xdr:rowOff>
    </xdr:from>
    <xdr:to>
      <xdr:col>6</xdr:col>
      <xdr:colOff>466725</xdr:colOff>
      <xdr:row>33</xdr:row>
      <xdr:rowOff>66675</xdr:rowOff>
    </xdr:to>
    <xdr:sp macro="" textlink="">
      <xdr:nvSpPr>
        <xdr:cNvPr id="2" name="TextBox 1"/>
        <xdr:cNvSpPr txBox="1"/>
      </xdr:nvSpPr>
      <xdr:spPr>
        <a:xfrm>
          <a:off x="4067175" y="8124825"/>
          <a:ext cx="2495550" cy="7143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200" b="1">
              <a:latin typeface="Times New Roman" pitchFamily="18" charset="0"/>
              <a:cs typeface="Times New Roman" pitchFamily="18" charset="0"/>
            </a:rPr>
            <a:t>ASSISSTANT ENGINEER</a:t>
          </a:r>
        </a:p>
        <a:p>
          <a:pPr algn="ctr"/>
          <a:r>
            <a:rPr lang="en-US" sz="1200" b="1">
              <a:latin typeface="Times New Roman" pitchFamily="18" charset="0"/>
              <a:cs typeface="Times New Roman" pitchFamily="18" charset="0"/>
            </a:rPr>
            <a:t>BUILDINGS SUB-DIVISION </a:t>
          </a:r>
        </a:p>
        <a:p>
          <a:pPr algn="ctr"/>
          <a:r>
            <a:rPr lang="en-US" sz="1200" b="1">
              <a:latin typeface="Times New Roman" pitchFamily="18" charset="0"/>
              <a:cs typeface="Times New Roman" pitchFamily="18" charset="0"/>
            </a:rPr>
            <a:t>TANDO MOHAMMAD KHAN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S124"/>
  <sheetViews>
    <sheetView tabSelected="1" view="pageBreakPreview" zoomScaleSheetLayoutView="100" workbookViewId="0">
      <selection activeCell="A4" sqref="A4:G4"/>
    </sheetView>
  </sheetViews>
  <sheetFormatPr defaultRowHeight="12.75"/>
  <cols>
    <col min="1" max="1" width="6.140625" customWidth="1"/>
    <col min="2" max="2" width="45.28515625" customWidth="1"/>
    <col min="3" max="3" width="7.42578125" customWidth="1"/>
    <col min="4" max="4" width="6" customWidth="1"/>
    <col min="5" max="5" width="10.28515625" customWidth="1"/>
    <col min="6" max="6" width="9.5703125" customWidth="1"/>
    <col min="7" max="7" width="11.7109375" customWidth="1"/>
    <col min="8" max="8" width="3.7109375" customWidth="1"/>
    <col min="10" max="10" width="11.28515625" bestFit="1" customWidth="1"/>
  </cols>
  <sheetData>
    <row r="2" spans="1:19" ht="21" customHeight="1">
      <c r="A2" s="188" t="s">
        <v>175</v>
      </c>
      <c r="B2" s="189"/>
      <c r="C2" s="189"/>
      <c r="D2" s="189"/>
      <c r="E2" s="189"/>
      <c r="F2" s="189"/>
      <c r="G2" s="190"/>
    </row>
    <row r="3" spans="1:19" ht="13.5" thickBot="1"/>
    <row r="4" spans="1:19" ht="41.25" customHeight="1" thickBot="1">
      <c r="A4" s="191" t="s">
        <v>171</v>
      </c>
      <c r="B4" s="192"/>
      <c r="C4" s="192"/>
      <c r="D4" s="192"/>
      <c r="E4" s="192"/>
      <c r="F4" s="192"/>
      <c r="G4" s="193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</row>
    <row r="5" spans="1:19" ht="13.5" thickBot="1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</row>
    <row r="6" spans="1:19" ht="27.75" customHeight="1" thickBot="1">
      <c r="A6" s="60" t="s">
        <v>19</v>
      </c>
      <c r="B6" s="61" t="s">
        <v>2</v>
      </c>
      <c r="C6" s="194" t="s">
        <v>20</v>
      </c>
      <c r="D6" s="195"/>
      <c r="E6" s="62" t="s">
        <v>108</v>
      </c>
      <c r="F6" s="61" t="s">
        <v>129</v>
      </c>
      <c r="G6" s="68" t="s">
        <v>109</v>
      </c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</row>
    <row r="7" spans="1:19" ht="14.25" customHeight="1">
      <c r="A7" s="63"/>
      <c r="B7" s="63"/>
      <c r="C7" s="63"/>
      <c r="D7" s="63"/>
      <c r="E7" s="64"/>
      <c r="F7" s="64"/>
      <c r="G7" s="64"/>
      <c r="H7" s="59"/>
      <c r="I7" s="65"/>
      <c r="J7" s="65"/>
      <c r="K7" s="65"/>
      <c r="L7" s="59"/>
      <c r="M7" s="59"/>
      <c r="N7" s="59"/>
      <c r="O7" s="59"/>
      <c r="P7" s="59"/>
      <c r="Q7" s="59"/>
      <c r="R7" s="59"/>
      <c r="S7" s="59"/>
    </row>
    <row r="8" spans="1:19" ht="63">
      <c r="A8" s="77" t="s">
        <v>105</v>
      </c>
      <c r="B8" s="78" t="s">
        <v>116</v>
      </c>
      <c r="C8" s="79">
        <f>'Measurement Sheet'!O12</f>
        <v>737.59500000000003</v>
      </c>
      <c r="D8" s="80" t="s">
        <v>8</v>
      </c>
      <c r="E8" s="81">
        <v>3176.25</v>
      </c>
      <c r="F8" s="82" t="s">
        <v>137</v>
      </c>
      <c r="G8" s="83">
        <f>C8*E8/1000</f>
        <v>2342.7861187499998</v>
      </c>
      <c r="H8" s="6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</row>
    <row r="9" spans="1:19" ht="15.75">
      <c r="A9" s="84"/>
      <c r="B9" s="85"/>
      <c r="C9" s="86"/>
      <c r="D9" s="85"/>
      <c r="E9" s="85"/>
      <c r="F9" s="85"/>
      <c r="G9" s="85"/>
      <c r="H9" s="6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</row>
    <row r="10" spans="1:19" ht="31.5">
      <c r="A10" s="77" t="s">
        <v>106</v>
      </c>
      <c r="B10" s="78" t="s">
        <v>169</v>
      </c>
      <c r="C10" s="79">
        <f>'Measurement Sheet'!O22</f>
        <v>627.94395000000009</v>
      </c>
      <c r="D10" s="80" t="s">
        <v>8</v>
      </c>
      <c r="E10" s="162">
        <v>9416.2800000000007</v>
      </c>
      <c r="F10" s="82" t="s">
        <v>127</v>
      </c>
      <c r="G10" s="83">
        <f>C10*E10/100</f>
        <v>59128.960575060017</v>
      </c>
      <c r="H10" s="6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</row>
    <row r="11" spans="1:19" ht="15.75">
      <c r="A11" s="84"/>
      <c r="B11" s="85"/>
      <c r="C11" s="86"/>
      <c r="D11" s="85"/>
      <c r="E11" s="85"/>
      <c r="F11" s="85"/>
      <c r="G11" s="85"/>
      <c r="H11" s="6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</row>
    <row r="12" spans="1:19" ht="31.5">
      <c r="A12" s="77" t="s">
        <v>107</v>
      </c>
      <c r="B12" s="78" t="s">
        <v>117</v>
      </c>
      <c r="C12" s="79">
        <f>'Measurement Sheet'!O28</f>
        <v>860.52750000000003</v>
      </c>
      <c r="D12" s="80" t="s">
        <v>8</v>
      </c>
      <c r="E12" s="82">
        <v>11948.36</v>
      </c>
      <c r="F12" s="82" t="s">
        <v>127</v>
      </c>
      <c r="G12" s="83">
        <f>C12*E12/100</f>
        <v>102818.92359900002</v>
      </c>
      <c r="H12" s="6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</row>
    <row r="13" spans="1:19" ht="17.25" customHeight="1">
      <c r="A13" s="77"/>
      <c r="B13" s="78"/>
      <c r="C13" s="87"/>
      <c r="D13" s="80"/>
      <c r="E13" s="125"/>
      <c r="F13" s="82"/>
      <c r="G13" s="178"/>
      <c r="H13" s="6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</row>
    <row r="14" spans="1:19" ht="31.5">
      <c r="A14" s="77" t="s">
        <v>110</v>
      </c>
      <c r="B14" s="126" t="s">
        <v>159</v>
      </c>
      <c r="C14" s="79">
        <f>'Measurement Sheet'!O34</f>
        <v>1157.8700000000001</v>
      </c>
      <c r="D14" s="80" t="s">
        <v>27</v>
      </c>
      <c r="E14" s="163">
        <v>3015.76</v>
      </c>
      <c r="F14" s="82" t="s">
        <v>126</v>
      </c>
      <c r="G14" s="83">
        <f>C14*E14/100</f>
        <v>34918.580312000006</v>
      </c>
      <c r="H14" s="6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</row>
    <row r="15" spans="1:19" ht="17.25" customHeight="1">
      <c r="A15" s="77"/>
      <c r="B15" s="78"/>
      <c r="C15" s="87"/>
      <c r="D15" s="80"/>
      <c r="E15" s="125"/>
      <c r="F15" s="82"/>
      <c r="G15" s="178"/>
      <c r="H15" s="6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</row>
    <row r="16" spans="1:19" ht="31.5">
      <c r="A16" s="77" t="s">
        <v>111</v>
      </c>
      <c r="B16" s="78" t="s">
        <v>118</v>
      </c>
      <c r="C16" s="79">
        <f>'Measurement Sheet'!O40</f>
        <v>1357.5550000000001</v>
      </c>
      <c r="D16" s="80" t="s">
        <v>27</v>
      </c>
      <c r="E16" s="162">
        <v>4411.82</v>
      </c>
      <c r="F16" s="82" t="s">
        <v>126</v>
      </c>
      <c r="G16" s="83">
        <f>C16*E16/100</f>
        <v>59892.883000999995</v>
      </c>
      <c r="H16" s="6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</row>
    <row r="17" spans="1:19" ht="15.75">
      <c r="A17" s="84"/>
      <c r="B17" s="85"/>
      <c r="C17" s="86"/>
      <c r="D17" s="85"/>
      <c r="E17" s="85"/>
      <c r="F17" s="85"/>
      <c r="G17" s="85"/>
      <c r="H17" s="6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</row>
    <row r="18" spans="1:19" ht="47.25">
      <c r="A18" s="77" t="s">
        <v>113</v>
      </c>
      <c r="B18" s="78" t="s">
        <v>167</v>
      </c>
      <c r="C18" s="79">
        <f>'Measurement Sheet'!O47</f>
        <v>13573.4125</v>
      </c>
      <c r="D18" s="82" t="s">
        <v>8</v>
      </c>
      <c r="E18" s="162">
        <v>3630</v>
      </c>
      <c r="F18" s="82" t="s">
        <v>124</v>
      </c>
      <c r="G18" s="83">
        <f>C18*E18/1000</f>
        <v>49271.487374999997</v>
      </c>
      <c r="H18" s="6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</row>
    <row r="19" spans="1:19" ht="15.75">
      <c r="A19" s="84"/>
      <c r="B19" s="85"/>
      <c r="C19" s="86"/>
      <c r="D19" s="85"/>
      <c r="E19" s="85"/>
      <c r="F19" s="85"/>
      <c r="G19" s="85"/>
      <c r="H19" s="6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</row>
    <row r="20" spans="1:19" ht="15.75">
      <c r="A20" s="77" t="s">
        <v>114</v>
      </c>
      <c r="B20" s="78" t="s">
        <v>161</v>
      </c>
      <c r="C20" s="79">
        <f>C18</f>
        <v>13573.4125</v>
      </c>
      <c r="D20" s="82" t="s">
        <v>8</v>
      </c>
      <c r="E20" s="125">
        <v>804.52</v>
      </c>
      <c r="F20" s="82" t="s">
        <v>127</v>
      </c>
      <c r="G20" s="83">
        <f>C20*E20/100</f>
        <v>109200.818245</v>
      </c>
      <c r="H20" s="6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</row>
    <row r="21" spans="1:19" ht="15.75">
      <c r="A21" s="84"/>
      <c r="B21" s="85"/>
      <c r="C21" s="86"/>
      <c r="D21" s="85"/>
      <c r="E21" s="85"/>
      <c r="F21" s="85"/>
      <c r="G21" s="85"/>
      <c r="H21" s="6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</row>
    <row r="22" spans="1:19" ht="15.75">
      <c r="A22" s="84"/>
      <c r="B22" s="85"/>
      <c r="C22" s="196" t="s">
        <v>125</v>
      </c>
      <c r="D22" s="196"/>
      <c r="E22" s="196"/>
      <c r="F22" s="73"/>
      <c r="G22" s="185">
        <f>SUM(G8:G20)</f>
        <v>417574.43922581</v>
      </c>
      <c r="H22" s="71"/>
      <c r="I22" s="59"/>
      <c r="J22" s="59"/>
      <c r="K22" s="59"/>
      <c r="L22" s="59"/>
      <c r="M22" s="59"/>
      <c r="N22" s="59"/>
      <c r="O22" s="59"/>
      <c r="P22" s="59"/>
      <c r="Q22" s="59"/>
      <c r="R22" s="59"/>
      <c r="S22" s="59"/>
    </row>
    <row r="23" spans="1:19" ht="15.75" hidden="1">
      <c r="A23" s="84"/>
      <c r="B23" s="85"/>
      <c r="C23" s="186" t="s">
        <v>37</v>
      </c>
      <c r="D23" s="186"/>
      <c r="E23" s="186"/>
      <c r="F23" s="178"/>
      <c r="G23" s="79">
        <f>Cartage!E17</f>
        <v>64486.4623916813</v>
      </c>
      <c r="H23" s="71" t="s">
        <v>143</v>
      </c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</row>
    <row r="24" spans="1:19" ht="15.75" hidden="1">
      <c r="A24" s="84"/>
      <c r="B24" s="85"/>
      <c r="C24" s="164" t="s">
        <v>166</v>
      </c>
      <c r="D24" s="164"/>
      <c r="E24" s="164"/>
      <c r="F24" s="85"/>
      <c r="G24" s="161">
        <f>SUM(G22:G23)</f>
        <v>482060.90161749127</v>
      </c>
      <c r="H24" s="71" t="s">
        <v>143</v>
      </c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59"/>
    </row>
    <row r="25" spans="1:19" ht="15.75" hidden="1">
      <c r="A25" s="178"/>
      <c r="B25" s="82"/>
      <c r="C25" s="186" t="s">
        <v>142</v>
      </c>
      <c r="D25" s="186"/>
      <c r="E25" s="186"/>
      <c r="F25" s="178"/>
      <c r="G25" s="89" t="s">
        <v>174</v>
      </c>
      <c r="H25" s="71" t="s">
        <v>143</v>
      </c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</row>
    <row r="26" spans="1:19" ht="15.75">
      <c r="A26" s="73"/>
      <c r="B26" s="180" t="s">
        <v>177</v>
      </c>
      <c r="C26" s="181"/>
      <c r="D26" s="181"/>
      <c r="E26" s="181"/>
      <c r="F26" s="182"/>
      <c r="G26" s="166"/>
      <c r="H26" s="6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</row>
    <row r="27" spans="1:19" ht="15.75">
      <c r="A27" s="73"/>
      <c r="B27" s="183" t="s">
        <v>178</v>
      </c>
      <c r="C27" s="181"/>
      <c r="D27" s="181"/>
      <c r="E27" s="181"/>
      <c r="F27" s="182"/>
      <c r="G27" s="166"/>
      <c r="H27" s="6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</row>
    <row r="28" spans="1:19" ht="15.75">
      <c r="A28" s="73"/>
      <c r="B28" s="183"/>
      <c r="C28" s="181"/>
      <c r="D28" s="181"/>
      <c r="E28" s="181"/>
      <c r="F28" s="182"/>
      <c r="G28" s="166"/>
      <c r="H28" s="6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</row>
    <row r="29" spans="1:19" ht="15.75">
      <c r="A29" s="73"/>
      <c r="B29" s="183" t="s">
        <v>179</v>
      </c>
      <c r="C29" s="181"/>
      <c r="D29" s="181"/>
      <c r="E29" s="181"/>
      <c r="F29" s="182"/>
      <c r="G29" s="166"/>
      <c r="H29" s="6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</row>
    <row r="30" spans="1:19" ht="15.75">
      <c r="A30" s="73"/>
      <c r="B30" s="183"/>
      <c r="C30" s="181"/>
      <c r="D30" s="181"/>
      <c r="E30" s="181"/>
      <c r="F30" s="182"/>
      <c r="G30" s="166"/>
      <c r="H30" s="6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</row>
    <row r="31" spans="1:19" ht="15.75">
      <c r="A31" s="166"/>
      <c r="B31" s="183" t="s">
        <v>180</v>
      </c>
      <c r="C31" s="181"/>
      <c r="D31" s="181"/>
      <c r="E31" s="181"/>
      <c r="F31" s="182"/>
      <c r="G31" s="177"/>
      <c r="H31" s="6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</row>
    <row r="32" spans="1:19" ht="15.75">
      <c r="A32" s="166"/>
      <c r="B32" s="183"/>
      <c r="C32" s="181"/>
      <c r="D32" s="181"/>
      <c r="E32" s="181"/>
      <c r="F32" s="182"/>
      <c r="G32" s="177"/>
      <c r="H32" s="6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</row>
    <row r="33" spans="1:19" ht="58.5" customHeight="1">
      <c r="A33" s="166"/>
      <c r="B33" s="187" t="s">
        <v>181</v>
      </c>
      <c r="C33" s="187"/>
      <c r="D33" s="187"/>
      <c r="E33" s="187"/>
      <c r="F33" s="187"/>
      <c r="G33" s="177"/>
      <c r="H33" s="6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</row>
    <row r="34" spans="1:19" ht="15.75">
      <c r="A34" s="67"/>
      <c r="B34" s="183"/>
      <c r="C34" s="181"/>
      <c r="D34" s="184"/>
      <c r="E34" s="181"/>
      <c r="F34" s="182"/>
      <c r="G34" s="172"/>
      <c r="H34" s="172"/>
      <c r="I34" s="172"/>
      <c r="J34" s="59"/>
      <c r="K34" s="59"/>
      <c r="L34" s="59"/>
      <c r="M34" s="59"/>
      <c r="N34" s="59"/>
      <c r="O34" s="59"/>
      <c r="P34" s="59"/>
      <c r="Q34" s="59"/>
      <c r="R34" s="59"/>
      <c r="S34" s="59"/>
    </row>
    <row r="35" spans="1:19" ht="15.75">
      <c r="A35" s="67"/>
      <c r="B35" s="71"/>
      <c r="C35" s="181"/>
      <c r="D35" s="184"/>
      <c r="E35" s="181"/>
      <c r="F35" s="182"/>
      <c r="G35" s="172"/>
      <c r="H35" s="172"/>
      <c r="I35" s="172"/>
      <c r="J35" s="59"/>
      <c r="K35" s="59"/>
      <c r="L35" s="59"/>
      <c r="M35" s="59"/>
      <c r="N35" s="59"/>
      <c r="O35" s="59"/>
      <c r="P35" s="59"/>
      <c r="Q35" s="59"/>
      <c r="R35" s="59"/>
      <c r="S35" s="59"/>
    </row>
    <row r="36" spans="1:19" ht="15.75">
      <c r="A36" s="67"/>
      <c r="B36" s="183"/>
      <c r="C36" s="181"/>
      <c r="D36" s="184"/>
      <c r="E36" s="181"/>
      <c r="F36" s="182"/>
      <c r="G36" s="172"/>
      <c r="H36" s="172"/>
      <c r="I36" s="172"/>
      <c r="J36" s="59"/>
      <c r="K36" s="59"/>
      <c r="L36" s="59"/>
      <c r="M36" s="59"/>
      <c r="N36" s="59"/>
      <c r="O36" s="59"/>
      <c r="P36" s="59"/>
      <c r="Q36" s="59"/>
      <c r="R36" s="59"/>
      <c r="S36" s="59"/>
    </row>
    <row r="37" spans="1:19" ht="15">
      <c r="A37" s="67"/>
      <c r="B37" s="183"/>
      <c r="C37" s="181"/>
      <c r="D37" s="184"/>
      <c r="E37" s="181"/>
      <c r="F37" s="182"/>
      <c r="G37" s="66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</row>
    <row r="38" spans="1:19" ht="15.75">
      <c r="A38" s="67"/>
      <c r="B38" s="166"/>
      <c r="C38" s="73"/>
      <c r="D38" s="166"/>
      <c r="E38" s="166"/>
      <c r="F38" s="166"/>
      <c r="G38" s="66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</row>
    <row r="39" spans="1:19" ht="15.75">
      <c r="A39" s="67"/>
      <c r="B39" s="166"/>
      <c r="C39" s="73"/>
      <c r="D39" s="166"/>
      <c r="E39" s="166"/>
      <c r="F39" s="166"/>
      <c r="G39" s="66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</row>
    <row r="40" spans="1:19" ht="15.75">
      <c r="A40" s="67"/>
      <c r="B40" s="166"/>
      <c r="C40" s="73"/>
      <c r="D40" s="166"/>
      <c r="E40" s="166"/>
      <c r="F40" s="166"/>
      <c r="G40" s="66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</row>
    <row r="41" spans="1:19" ht="15.75">
      <c r="A41" s="67"/>
      <c r="B41" s="166"/>
      <c r="C41" s="73"/>
      <c r="D41" s="166"/>
      <c r="E41" s="166"/>
      <c r="F41" s="166"/>
      <c r="G41" s="66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</row>
    <row r="42" spans="1:19" ht="15.75">
      <c r="A42" s="67"/>
      <c r="B42" s="166"/>
      <c r="C42" s="73"/>
      <c r="D42" s="166"/>
      <c r="E42" s="166"/>
      <c r="F42" s="166"/>
      <c r="G42" s="66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</row>
    <row r="43" spans="1:19" ht="15.75">
      <c r="A43" s="67"/>
      <c r="B43" s="173"/>
      <c r="C43" s="166"/>
      <c r="D43" s="166"/>
      <c r="E43" s="177"/>
      <c r="F43" s="177"/>
      <c r="G43" s="66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</row>
    <row r="44" spans="1:19" ht="15.75">
      <c r="A44" s="67"/>
      <c r="B44" s="166"/>
      <c r="C44" s="166"/>
      <c r="D44" s="166"/>
      <c r="E44" s="177"/>
      <c r="F44" s="177"/>
      <c r="G44" s="66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</row>
    <row r="45" spans="1:19" ht="15.75">
      <c r="A45" s="67"/>
      <c r="B45" s="166"/>
      <c r="C45" s="166"/>
      <c r="D45" s="166"/>
      <c r="E45" s="177"/>
      <c r="F45" s="177"/>
      <c r="G45" s="66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</row>
    <row r="46" spans="1:19" ht="15.75">
      <c r="A46" s="67"/>
      <c r="B46" s="66"/>
      <c r="C46" s="172"/>
      <c r="D46" s="172"/>
      <c r="E46" s="172"/>
      <c r="F46" s="172"/>
      <c r="G46" s="66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</row>
    <row r="47" spans="1:19" ht="15.75">
      <c r="A47" s="67"/>
      <c r="B47" s="66"/>
      <c r="C47" s="172"/>
      <c r="D47" s="172"/>
      <c r="E47" s="172"/>
      <c r="F47" s="172"/>
      <c r="G47" s="66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</row>
    <row r="48" spans="1:19" ht="15.75">
      <c r="A48" s="67"/>
      <c r="B48" s="66"/>
      <c r="C48" s="172"/>
      <c r="D48" s="172"/>
      <c r="E48" s="172"/>
      <c r="F48" s="172"/>
      <c r="G48" s="66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</row>
    <row r="49" spans="1:19">
      <c r="A49" s="67"/>
      <c r="B49" s="66"/>
      <c r="C49" s="67"/>
      <c r="D49" s="66"/>
      <c r="E49" s="66"/>
      <c r="F49" s="66"/>
      <c r="G49" s="66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</row>
    <row r="50" spans="1:19">
      <c r="A50" s="67"/>
      <c r="B50" s="66"/>
      <c r="C50" s="67"/>
      <c r="D50" s="66"/>
      <c r="E50" s="66"/>
      <c r="F50" s="66"/>
      <c r="G50" s="66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</row>
    <row r="51" spans="1:19">
      <c r="A51" s="67"/>
      <c r="B51" s="66"/>
      <c r="C51" s="67"/>
      <c r="D51" s="66"/>
      <c r="E51" s="66"/>
      <c r="F51" s="66"/>
      <c r="G51" s="66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</row>
    <row r="52" spans="1:19">
      <c r="A52" s="67"/>
      <c r="B52" s="66"/>
      <c r="C52" s="67"/>
      <c r="D52" s="66"/>
      <c r="E52" s="66"/>
      <c r="F52" s="66"/>
      <c r="G52" s="66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</row>
    <row r="53" spans="1:19">
      <c r="A53" s="67"/>
      <c r="B53" s="66"/>
      <c r="C53" s="67"/>
      <c r="D53" s="66"/>
      <c r="E53" s="66"/>
      <c r="F53" s="66"/>
      <c r="G53" s="66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</row>
    <row r="54" spans="1:19">
      <c r="A54" s="67"/>
      <c r="B54" s="66"/>
      <c r="C54" s="67"/>
      <c r="D54" s="66"/>
      <c r="E54" s="66"/>
      <c r="F54" s="66"/>
      <c r="G54" s="66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</row>
    <row r="55" spans="1:19">
      <c r="A55" s="67"/>
      <c r="B55" s="66"/>
      <c r="C55" s="67"/>
      <c r="D55" s="66"/>
      <c r="E55" s="66"/>
      <c r="F55" s="66"/>
      <c r="G55" s="66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</row>
    <row r="56" spans="1:19">
      <c r="A56" s="67"/>
      <c r="B56" s="66"/>
      <c r="C56" s="67"/>
      <c r="D56" s="66"/>
      <c r="E56" s="66"/>
      <c r="F56" s="66"/>
      <c r="G56" s="66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</row>
    <row r="57" spans="1:19">
      <c r="A57" s="67"/>
      <c r="B57" s="66"/>
      <c r="C57" s="67"/>
      <c r="D57" s="66"/>
      <c r="E57" s="66"/>
      <c r="F57" s="66"/>
      <c r="G57" s="66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</row>
    <row r="58" spans="1:19">
      <c r="A58" s="67"/>
      <c r="B58" s="66"/>
      <c r="C58" s="67"/>
      <c r="D58" s="66"/>
      <c r="E58" s="66"/>
      <c r="F58" s="66"/>
      <c r="G58" s="66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</row>
    <row r="59" spans="1:19">
      <c r="A59" s="67"/>
      <c r="B59" s="66"/>
      <c r="C59" s="67"/>
      <c r="D59" s="66"/>
      <c r="E59" s="66"/>
      <c r="F59" s="66"/>
      <c r="G59" s="66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</row>
    <row r="60" spans="1:19">
      <c r="A60" s="67"/>
      <c r="B60" s="66"/>
      <c r="C60" s="67"/>
      <c r="D60" s="66"/>
      <c r="E60" s="66"/>
      <c r="F60" s="66"/>
      <c r="G60" s="66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</row>
    <row r="61" spans="1:19">
      <c r="A61" s="67"/>
      <c r="B61" s="66"/>
      <c r="C61" s="67"/>
      <c r="D61" s="66"/>
      <c r="E61" s="66"/>
      <c r="F61" s="66"/>
      <c r="G61" s="66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</row>
    <row r="62" spans="1:19">
      <c r="A62" s="67"/>
      <c r="B62" s="66"/>
      <c r="C62" s="67"/>
      <c r="D62" s="66"/>
      <c r="E62" s="66"/>
      <c r="F62" s="66"/>
      <c r="G62" s="66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</row>
    <row r="63" spans="1:19">
      <c r="A63" s="67"/>
      <c r="B63" s="66"/>
      <c r="C63" s="67"/>
      <c r="D63" s="66"/>
      <c r="E63" s="66"/>
      <c r="F63" s="66"/>
      <c r="G63" s="66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</row>
    <row r="64" spans="1:19">
      <c r="A64" s="67"/>
      <c r="B64" s="66"/>
      <c r="C64" s="67"/>
      <c r="D64" s="66"/>
      <c r="E64" s="66"/>
      <c r="F64" s="66"/>
      <c r="G64" s="66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</row>
    <row r="65" spans="1:19">
      <c r="A65" s="67"/>
      <c r="B65" s="66"/>
      <c r="C65" s="67"/>
      <c r="D65" s="66"/>
      <c r="E65" s="66"/>
      <c r="F65" s="66"/>
      <c r="G65" s="66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</row>
    <row r="66" spans="1:19">
      <c r="A66" s="67"/>
      <c r="B66" s="66"/>
      <c r="C66" s="67"/>
      <c r="D66" s="66"/>
      <c r="E66" s="66"/>
      <c r="F66" s="66"/>
      <c r="G66" s="66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</row>
    <row r="67" spans="1:19">
      <c r="A67" s="67"/>
      <c r="B67" s="66"/>
      <c r="C67" s="67"/>
      <c r="D67" s="66"/>
      <c r="E67" s="66"/>
      <c r="F67" s="66"/>
      <c r="G67" s="66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</row>
    <row r="68" spans="1:19">
      <c r="A68" s="67"/>
      <c r="B68" s="66"/>
      <c r="C68" s="67"/>
      <c r="D68" s="66"/>
      <c r="E68" s="66"/>
      <c r="F68" s="66"/>
      <c r="G68" s="66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</row>
    <row r="69" spans="1:19">
      <c r="A69" s="67"/>
      <c r="B69" s="66"/>
      <c r="C69" s="67"/>
      <c r="D69" s="66"/>
      <c r="E69" s="66"/>
      <c r="F69" s="66"/>
      <c r="G69" s="66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</row>
    <row r="70" spans="1:19">
      <c r="A70" s="67"/>
      <c r="B70" s="66"/>
      <c r="C70" s="67"/>
      <c r="D70" s="66"/>
      <c r="E70" s="66"/>
      <c r="F70" s="66"/>
      <c r="G70" s="66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</row>
    <row r="71" spans="1:19">
      <c r="A71" s="67"/>
      <c r="B71" s="66"/>
      <c r="C71" s="67"/>
      <c r="D71" s="66"/>
      <c r="E71" s="66"/>
      <c r="F71" s="66"/>
      <c r="G71" s="66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</row>
    <row r="72" spans="1:19">
      <c r="A72" s="67"/>
      <c r="B72" s="66"/>
      <c r="C72" s="67"/>
      <c r="D72" s="66"/>
      <c r="E72" s="66"/>
      <c r="F72" s="66"/>
      <c r="G72" s="66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</row>
    <row r="73" spans="1:19">
      <c r="A73" s="67"/>
      <c r="B73" s="66"/>
      <c r="C73" s="67"/>
      <c r="D73" s="66"/>
      <c r="E73" s="66"/>
      <c r="F73" s="66"/>
      <c r="G73" s="66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</row>
    <row r="74" spans="1:19">
      <c r="A74" s="67"/>
      <c r="B74" s="66"/>
      <c r="C74" s="67"/>
      <c r="D74" s="66"/>
      <c r="E74" s="66"/>
      <c r="F74" s="66"/>
      <c r="G74" s="66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</row>
    <row r="75" spans="1:19">
      <c r="A75" s="67"/>
      <c r="B75" s="66"/>
      <c r="C75" s="67"/>
      <c r="D75" s="66"/>
      <c r="E75" s="66"/>
      <c r="F75" s="66"/>
      <c r="G75" s="66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</row>
    <row r="76" spans="1:19">
      <c r="A76" s="67"/>
      <c r="B76" s="66"/>
      <c r="C76" s="67"/>
      <c r="D76" s="66"/>
      <c r="E76" s="66"/>
      <c r="F76" s="66"/>
      <c r="G76" s="66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</row>
    <row r="77" spans="1:19">
      <c r="A77" s="67"/>
      <c r="B77" s="66"/>
      <c r="C77" s="67"/>
      <c r="D77" s="66"/>
      <c r="E77" s="66"/>
      <c r="F77" s="66"/>
      <c r="G77" s="66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</row>
    <row r="78" spans="1:19">
      <c r="A78" s="67"/>
      <c r="B78" s="66"/>
      <c r="C78" s="67"/>
      <c r="D78" s="66"/>
      <c r="E78" s="66"/>
      <c r="F78" s="66"/>
      <c r="G78" s="66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</row>
    <row r="79" spans="1:19">
      <c r="A79" s="67"/>
      <c r="B79" s="66"/>
      <c r="C79" s="67"/>
      <c r="D79" s="66"/>
      <c r="E79" s="66"/>
      <c r="F79" s="66"/>
      <c r="G79" s="66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</row>
    <row r="80" spans="1:19">
      <c r="A80" s="67"/>
      <c r="B80" s="66"/>
      <c r="C80" s="67"/>
      <c r="D80" s="66"/>
      <c r="E80" s="66"/>
      <c r="F80" s="66"/>
      <c r="G80" s="66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</row>
    <row r="81" spans="1:19">
      <c r="A81" s="67"/>
      <c r="B81" s="66"/>
      <c r="C81" s="67"/>
      <c r="D81" s="66"/>
      <c r="E81" s="66"/>
      <c r="F81" s="66"/>
      <c r="G81" s="66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</row>
    <row r="82" spans="1:19">
      <c r="A82" s="67"/>
      <c r="B82" s="66"/>
      <c r="C82" s="67"/>
      <c r="D82" s="66"/>
      <c r="E82" s="66"/>
      <c r="F82" s="66"/>
      <c r="G82" s="66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</row>
    <row r="83" spans="1:19">
      <c r="A83" s="67"/>
      <c r="B83" s="66"/>
      <c r="C83" s="67"/>
      <c r="D83" s="66"/>
      <c r="E83" s="66"/>
      <c r="F83" s="66"/>
      <c r="G83" s="66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</row>
    <row r="84" spans="1:19">
      <c r="A84" s="67"/>
      <c r="B84" s="66"/>
      <c r="C84" s="67"/>
      <c r="D84" s="66"/>
      <c r="E84" s="66"/>
      <c r="F84" s="66"/>
      <c r="G84" s="66"/>
      <c r="H84" s="59"/>
      <c r="I84" s="59"/>
      <c r="J84" s="59"/>
      <c r="K84" s="59"/>
      <c r="L84" s="59"/>
      <c r="M84" s="59"/>
      <c r="N84" s="59"/>
      <c r="O84" s="59"/>
      <c r="P84" s="59"/>
      <c r="Q84" s="59"/>
      <c r="R84" s="59"/>
      <c r="S84" s="59"/>
    </row>
    <row r="85" spans="1:19">
      <c r="A85" s="67"/>
      <c r="B85" s="66"/>
      <c r="C85" s="67"/>
      <c r="D85" s="66"/>
      <c r="E85" s="66"/>
      <c r="F85" s="66"/>
      <c r="G85" s="66"/>
      <c r="H85" s="59"/>
      <c r="I85" s="59"/>
      <c r="J85" s="59"/>
      <c r="K85" s="59"/>
      <c r="L85" s="59"/>
      <c r="M85" s="59"/>
      <c r="N85" s="59"/>
      <c r="O85" s="59"/>
      <c r="P85" s="59"/>
      <c r="Q85" s="59"/>
      <c r="R85" s="59"/>
      <c r="S85" s="59"/>
    </row>
    <row r="86" spans="1:19">
      <c r="A86" s="57"/>
      <c r="B86" s="66"/>
      <c r="C86" s="67"/>
      <c r="D86" s="66"/>
      <c r="E86" s="66"/>
      <c r="F86" s="66"/>
      <c r="G86" s="1"/>
      <c r="K86" s="59"/>
      <c r="L86" s="59"/>
      <c r="M86" s="59"/>
      <c r="N86" s="59"/>
      <c r="O86" s="59"/>
      <c r="P86" s="59"/>
      <c r="Q86" s="59"/>
      <c r="R86" s="59"/>
      <c r="S86" s="59"/>
    </row>
    <row r="87" spans="1:19">
      <c r="A87" s="57"/>
      <c r="B87" s="66"/>
      <c r="C87" s="67"/>
      <c r="D87" s="66"/>
      <c r="E87" s="66"/>
      <c r="F87" s="66"/>
      <c r="G87" s="1"/>
      <c r="K87" s="59"/>
      <c r="L87" s="59"/>
      <c r="M87" s="59"/>
      <c r="N87" s="59"/>
      <c r="O87" s="59"/>
      <c r="P87" s="59"/>
      <c r="Q87" s="59"/>
      <c r="R87" s="59"/>
      <c r="S87" s="59"/>
    </row>
    <row r="88" spans="1:19">
      <c r="A88" s="57"/>
      <c r="B88" s="66"/>
      <c r="C88" s="67"/>
      <c r="D88" s="66"/>
      <c r="E88" s="66"/>
      <c r="F88" s="66"/>
      <c r="G88" s="1"/>
      <c r="K88" s="59"/>
      <c r="L88" s="59"/>
      <c r="M88" s="59"/>
      <c r="N88" s="59"/>
      <c r="O88" s="59"/>
      <c r="P88" s="59"/>
      <c r="Q88" s="59"/>
      <c r="R88" s="59"/>
      <c r="S88" s="59"/>
    </row>
    <row r="89" spans="1:19">
      <c r="A89" s="57"/>
      <c r="B89" s="66"/>
      <c r="C89" s="67"/>
      <c r="D89" s="66"/>
      <c r="E89" s="66"/>
      <c r="F89" s="66"/>
      <c r="G89" s="1"/>
      <c r="K89" s="59"/>
      <c r="L89" s="59"/>
      <c r="M89" s="59"/>
      <c r="N89" s="59"/>
      <c r="O89" s="59"/>
      <c r="P89" s="59"/>
      <c r="Q89" s="59"/>
      <c r="R89" s="59"/>
      <c r="S89" s="59"/>
    </row>
    <row r="90" spans="1:19">
      <c r="A90" s="57"/>
      <c r="B90" s="66"/>
      <c r="C90" s="67"/>
      <c r="D90" s="66"/>
      <c r="E90" s="66"/>
      <c r="F90" s="66"/>
      <c r="G90" s="1"/>
    </row>
    <row r="91" spans="1:19">
      <c r="A91" s="57"/>
      <c r="B91" s="66"/>
      <c r="C91" s="67"/>
      <c r="D91" s="66"/>
      <c r="E91" s="66"/>
      <c r="F91" s="66"/>
      <c r="G91" s="1"/>
    </row>
    <row r="92" spans="1:19">
      <c r="A92" s="57"/>
      <c r="B92" s="66"/>
      <c r="C92" s="67"/>
      <c r="D92" s="66"/>
      <c r="E92" s="66"/>
      <c r="F92" s="66"/>
      <c r="G92" s="1"/>
    </row>
    <row r="93" spans="1:19">
      <c r="A93" s="57"/>
      <c r="B93" s="66"/>
      <c r="C93" s="67"/>
      <c r="D93" s="66"/>
      <c r="E93" s="66"/>
      <c r="F93" s="66"/>
      <c r="G93" s="1"/>
    </row>
    <row r="94" spans="1:19">
      <c r="A94" s="57"/>
      <c r="B94" s="66"/>
      <c r="C94" s="67"/>
      <c r="D94" s="66"/>
      <c r="E94" s="66"/>
      <c r="F94" s="66"/>
      <c r="G94" s="1"/>
    </row>
    <row r="95" spans="1:19">
      <c r="A95" s="57"/>
      <c r="B95" s="66"/>
      <c r="C95" s="67"/>
      <c r="D95" s="66"/>
      <c r="E95" s="66"/>
      <c r="F95" s="66"/>
      <c r="G95" s="1"/>
    </row>
    <row r="96" spans="1:19">
      <c r="A96" s="57"/>
      <c r="B96" s="66"/>
      <c r="C96" s="67"/>
      <c r="D96" s="66"/>
      <c r="E96" s="66"/>
      <c r="F96" s="66"/>
      <c r="G96" s="1"/>
    </row>
    <row r="97" spans="1:7">
      <c r="A97" s="57"/>
      <c r="B97" s="66"/>
      <c r="C97" s="67"/>
      <c r="D97" s="66"/>
      <c r="E97" s="66"/>
      <c r="F97" s="66"/>
      <c r="G97" s="1"/>
    </row>
    <row r="98" spans="1:7">
      <c r="A98" s="57"/>
      <c r="B98" s="1"/>
      <c r="C98" s="57"/>
      <c r="D98" s="1"/>
      <c r="E98" s="1"/>
      <c r="F98" s="1"/>
      <c r="G98" s="1"/>
    </row>
    <row r="99" spans="1:7">
      <c r="A99" s="57"/>
      <c r="B99" s="1"/>
      <c r="C99" s="57"/>
      <c r="D99" s="1"/>
      <c r="E99" s="1"/>
      <c r="F99" s="1"/>
      <c r="G99" s="1"/>
    </row>
    <row r="100" spans="1:7">
      <c r="A100" s="57"/>
      <c r="B100" s="1"/>
      <c r="C100" s="57"/>
      <c r="D100" s="1"/>
      <c r="E100" s="1"/>
      <c r="F100" s="1"/>
      <c r="G100" s="1"/>
    </row>
    <row r="101" spans="1:7">
      <c r="A101" s="57"/>
      <c r="B101" s="1"/>
      <c r="C101" s="57"/>
      <c r="D101" s="1"/>
      <c r="E101" s="1"/>
      <c r="F101" s="1"/>
      <c r="G101" s="1"/>
    </row>
    <row r="102" spans="1:7">
      <c r="A102" s="57"/>
      <c r="B102" s="1"/>
      <c r="C102" s="57"/>
      <c r="D102" s="1"/>
      <c r="E102" s="1"/>
      <c r="F102" s="1"/>
      <c r="G102" s="1"/>
    </row>
    <row r="103" spans="1:7">
      <c r="A103" s="57"/>
      <c r="B103" s="1"/>
      <c r="C103" s="57"/>
      <c r="D103" s="1"/>
      <c r="E103" s="1"/>
      <c r="F103" s="1"/>
      <c r="G103" s="1"/>
    </row>
    <row r="104" spans="1:7">
      <c r="A104" s="57"/>
      <c r="B104" s="1"/>
      <c r="C104" s="57"/>
      <c r="D104" s="1"/>
      <c r="E104" s="1"/>
      <c r="F104" s="1"/>
      <c r="G104" s="1"/>
    </row>
    <row r="105" spans="1:7">
      <c r="A105" s="57"/>
      <c r="B105" s="1"/>
      <c r="C105" s="57"/>
      <c r="D105" s="1"/>
      <c r="E105" s="1"/>
      <c r="F105" s="1"/>
      <c r="G105" s="1"/>
    </row>
    <row r="106" spans="1:7">
      <c r="A106" s="57"/>
      <c r="B106" s="1"/>
      <c r="C106" s="57"/>
      <c r="D106" s="1"/>
      <c r="E106" s="1"/>
      <c r="F106" s="1"/>
      <c r="G106" s="1"/>
    </row>
    <row r="107" spans="1:7">
      <c r="A107" s="57"/>
      <c r="B107" s="1"/>
      <c r="C107" s="57"/>
      <c r="D107" s="1"/>
      <c r="E107" s="1"/>
      <c r="F107" s="1"/>
      <c r="G107" s="1"/>
    </row>
    <row r="108" spans="1:7">
      <c r="A108" s="57"/>
      <c r="B108" s="1"/>
      <c r="C108" s="57"/>
      <c r="D108" s="1"/>
      <c r="E108" s="1"/>
      <c r="F108" s="1"/>
      <c r="G108" s="1"/>
    </row>
    <row r="109" spans="1:7">
      <c r="A109" s="57"/>
      <c r="B109" s="1"/>
      <c r="C109" s="57"/>
      <c r="D109" s="1"/>
      <c r="E109" s="1"/>
      <c r="F109" s="1"/>
      <c r="G109" s="1"/>
    </row>
    <row r="110" spans="1:7">
      <c r="A110" s="57"/>
      <c r="B110" s="1"/>
      <c r="C110" s="57"/>
      <c r="D110" s="1"/>
      <c r="E110" s="1"/>
      <c r="F110" s="1"/>
      <c r="G110" s="1"/>
    </row>
    <row r="111" spans="1:7">
      <c r="A111" s="57"/>
      <c r="B111" s="1"/>
      <c r="C111" s="57"/>
      <c r="D111" s="1"/>
      <c r="E111" s="1"/>
      <c r="F111" s="1"/>
      <c r="G111" s="1"/>
    </row>
    <row r="112" spans="1:7">
      <c r="B112" s="1"/>
      <c r="C112" s="57"/>
      <c r="D112" s="1"/>
      <c r="E112" s="1"/>
      <c r="F112" s="1"/>
    </row>
    <row r="113" spans="2:6">
      <c r="B113" s="1"/>
      <c r="C113" s="57"/>
      <c r="D113" s="1"/>
      <c r="E113" s="1"/>
      <c r="F113" s="1"/>
    </row>
    <row r="114" spans="2:6">
      <c r="B114" s="1"/>
      <c r="C114" s="57"/>
      <c r="D114" s="1"/>
      <c r="E114" s="1"/>
      <c r="F114" s="1"/>
    </row>
    <row r="115" spans="2:6">
      <c r="B115" s="1"/>
      <c r="C115" s="57"/>
      <c r="D115" s="1"/>
      <c r="E115" s="1"/>
      <c r="F115" s="1"/>
    </row>
    <row r="116" spans="2:6">
      <c r="B116" s="1"/>
      <c r="C116" s="57"/>
      <c r="D116" s="1"/>
      <c r="E116" s="1"/>
      <c r="F116" s="1"/>
    </row>
    <row r="117" spans="2:6">
      <c r="B117" s="1"/>
      <c r="C117" s="57"/>
      <c r="D117" s="1"/>
      <c r="E117" s="1"/>
      <c r="F117" s="1"/>
    </row>
    <row r="118" spans="2:6">
      <c r="B118" s="1"/>
      <c r="C118" s="57"/>
      <c r="D118" s="1"/>
      <c r="E118" s="1"/>
      <c r="F118" s="1"/>
    </row>
    <row r="119" spans="2:6">
      <c r="B119" s="1"/>
      <c r="C119" s="57"/>
      <c r="D119" s="1"/>
      <c r="E119" s="1"/>
      <c r="F119" s="1"/>
    </row>
    <row r="120" spans="2:6">
      <c r="B120" s="1"/>
      <c r="C120" s="57"/>
      <c r="D120" s="1"/>
      <c r="E120" s="1"/>
      <c r="F120" s="1"/>
    </row>
    <row r="121" spans="2:6">
      <c r="B121" s="1"/>
      <c r="C121" s="57"/>
      <c r="D121" s="1"/>
      <c r="E121" s="1"/>
      <c r="F121" s="1"/>
    </row>
    <row r="122" spans="2:6">
      <c r="B122" s="1"/>
      <c r="C122" s="57"/>
      <c r="D122" s="1"/>
      <c r="E122" s="1"/>
      <c r="F122" s="1"/>
    </row>
    <row r="123" spans="2:6">
      <c r="B123" s="1"/>
      <c r="C123" s="57"/>
      <c r="D123" s="1"/>
      <c r="E123" s="1"/>
      <c r="F123" s="1"/>
    </row>
    <row r="124" spans="2:6">
      <c r="C124" s="58"/>
    </row>
  </sheetData>
  <mergeCells count="7">
    <mergeCell ref="C25:E25"/>
    <mergeCell ref="B33:F33"/>
    <mergeCell ref="A2:G2"/>
    <mergeCell ref="A4:G4"/>
    <mergeCell ref="C6:D6"/>
    <mergeCell ref="C22:E22"/>
    <mergeCell ref="C23:E23"/>
  </mergeCells>
  <pageMargins left="0.51" right="0.28000000000000003" top="0.5" bottom="0.27" header="0.3" footer="0.16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5"/>
  <dimension ref="A2:S112"/>
  <sheetViews>
    <sheetView topLeftCell="A7" workbookViewId="0">
      <selection activeCell="L20" sqref="L20"/>
    </sheetView>
  </sheetViews>
  <sheetFormatPr defaultRowHeight="12.75"/>
  <cols>
    <col min="1" max="1" width="6.140625" customWidth="1"/>
    <col min="2" max="2" width="50.28515625" customWidth="1"/>
    <col min="4" max="4" width="6" customWidth="1"/>
    <col min="5" max="5" width="10.28515625" customWidth="1"/>
    <col min="6" max="6" width="9.5703125" customWidth="1"/>
    <col min="7" max="7" width="11.7109375" customWidth="1"/>
    <col min="8" max="8" width="3.7109375" customWidth="1"/>
    <col min="10" max="10" width="11.28515625" bestFit="1" customWidth="1"/>
  </cols>
  <sheetData>
    <row r="2" spans="1:19" ht="15.75">
      <c r="A2" s="188" t="s">
        <v>176</v>
      </c>
      <c r="B2" s="189"/>
      <c r="C2" s="189"/>
      <c r="D2" s="189"/>
      <c r="E2" s="189"/>
      <c r="F2" s="189"/>
      <c r="G2" s="190"/>
    </row>
    <row r="3" spans="1:19" ht="13.5" thickBot="1"/>
    <row r="4" spans="1:19" ht="41.25" customHeight="1" thickBot="1">
      <c r="A4" s="191" t="s">
        <v>171</v>
      </c>
      <c r="B4" s="192"/>
      <c r="C4" s="192"/>
      <c r="D4" s="192"/>
      <c r="E4" s="192"/>
      <c r="F4" s="192"/>
      <c r="G4" s="193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</row>
    <row r="5" spans="1:19" ht="13.5" thickBot="1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</row>
    <row r="6" spans="1:19" ht="27.75" customHeight="1" thickBot="1">
      <c r="A6" s="60" t="s">
        <v>19</v>
      </c>
      <c r="B6" s="61" t="s">
        <v>2</v>
      </c>
      <c r="C6" s="194" t="s">
        <v>20</v>
      </c>
      <c r="D6" s="195"/>
      <c r="E6" s="62" t="s">
        <v>108</v>
      </c>
      <c r="F6" s="61" t="s">
        <v>129</v>
      </c>
      <c r="G6" s="68" t="s">
        <v>109</v>
      </c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</row>
    <row r="7" spans="1:19" ht="14.25" customHeight="1">
      <c r="A7" s="63"/>
      <c r="B7" s="63"/>
      <c r="C7" s="63"/>
      <c r="D7" s="63"/>
      <c r="E7" s="64"/>
      <c r="F7" s="64"/>
      <c r="G7" s="64"/>
      <c r="H7" s="59"/>
      <c r="I7" s="65"/>
      <c r="J7" s="65"/>
      <c r="K7" s="65"/>
      <c r="L7" s="59"/>
      <c r="M7" s="59"/>
      <c r="N7" s="59"/>
      <c r="O7" s="59"/>
      <c r="P7" s="59"/>
      <c r="Q7" s="59"/>
      <c r="R7" s="59"/>
      <c r="S7" s="59"/>
    </row>
    <row r="8" spans="1:19" ht="63">
      <c r="A8" s="77" t="s">
        <v>105</v>
      </c>
      <c r="B8" s="78" t="s">
        <v>116</v>
      </c>
      <c r="C8" s="79">
        <f>'Measurement Sheet'!O12</f>
        <v>737.59500000000003</v>
      </c>
      <c r="D8" s="80" t="s">
        <v>8</v>
      </c>
      <c r="E8" s="81">
        <v>3176.25</v>
      </c>
      <c r="F8" s="82" t="s">
        <v>137</v>
      </c>
      <c r="G8" s="83">
        <f>C8*E8/1000</f>
        <v>2342.7861187499998</v>
      </c>
      <c r="H8" s="6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</row>
    <row r="9" spans="1:19" ht="15.75">
      <c r="A9" s="84"/>
      <c r="B9" s="85"/>
      <c r="C9" s="86"/>
      <c r="D9" s="85"/>
      <c r="E9" s="85"/>
      <c r="F9" s="85"/>
      <c r="G9" s="85"/>
      <c r="H9" s="6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</row>
    <row r="10" spans="1:19" ht="31.5">
      <c r="A10" s="77" t="s">
        <v>106</v>
      </c>
      <c r="B10" s="78" t="s">
        <v>169</v>
      </c>
      <c r="C10" s="79">
        <f>'Measurement Sheet'!O22</f>
        <v>627.94395000000009</v>
      </c>
      <c r="D10" s="80" t="s">
        <v>8</v>
      </c>
      <c r="E10" s="162">
        <v>9416.2800000000007</v>
      </c>
      <c r="F10" s="82" t="s">
        <v>127</v>
      </c>
      <c r="G10" s="83">
        <f>C10*E10/100</f>
        <v>59128.960575060017</v>
      </c>
      <c r="H10" s="6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</row>
    <row r="11" spans="1:19" ht="15.75">
      <c r="A11" s="84"/>
      <c r="B11" s="85"/>
      <c r="C11" s="86"/>
      <c r="D11" s="85"/>
      <c r="E11" s="85"/>
      <c r="F11" s="85"/>
      <c r="G11" s="85"/>
      <c r="H11" s="6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</row>
    <row r="12" spans="1:19" ht="31.5">
      <c r="A12" s="77" t="s">
        <v>107</v>
      </c>
      <c r="B12" s="78" t="s">
        <v>117</v>
      </c>
      <c r="C12" s="79">
        <f>'Measurement Sheet'!O28</f>
        <v>860.52750000000003</v>
      </c>
      <c r="D12" s="80" t="s">
        <v>8</v>
      </c>
      <c r="E12" s="82">
        <v>11948.36</v>
      </c>
      <c r="F12" s="82" t="s">
        <v>127</v>
      </c>
      <c r="G12" s="83">
        <f>C12*E12/100</f>
        <v>102818.92359900002</v>
      </c>
      <c r="H12" s="6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</row>
    <row r="13" spans="1:19" ht="17.25" customHeight="1">
      <c r="A13" s="77"/>
      <c r="B13" s="78"/>
      <c r="C13" s="87"/>
      <c r="D13" s="80"/>
      <c r="E13" s="125"/>
      <c r="F13" s="82"/>
      <c r="G13" s="88"/>
      <c r="H13" s="6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</row>
    <row r="14" spans="1:19" ht="31.5">
      <c r="A14" s="77" t="s">
        <v>110</v>
      </c>
      <c r="B14" s="126" t="s">
        <v>159</v>
      </c>
      <c r="C14" s="79">
        <f>'Measurement Sheet'!O34</f>
        <v>1157.8700000000001</v>
      </c>
      <c r="D14" s="80" t="s">
        <v>27</v>
      </c>
      <c r="E14" s="163">
        <v>3015.76</v>
      </c>
      <c r="F14" s="82" t="s">
        <v>126</v>
      </c>
      <c r="G14" s="83">
        <f>C14*E14/100</f>
        <v>34918.580312000006</v>
      </c>
      <c r="H14" s="6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</row>
    <row r="15" spans="1:19" ht="17.25" customHeight="1">
      <c r="A15" s="77"/>
      <c r="B15" s="78"/>
      <c r="C15" s="87"/>
      <c r="D15" s="80"/>
      <c r="E15" s="125"/>
      <c r="F15" s="82"/>
      <c r="G15" s="88"/>
      <c r="H15" s="6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</row>
    <row r="16" spans="1:19" ht="31.5">
      <c r="A16" s="77" t="s">
        <v>111</v>
      </c>
      <c r="B16" s="78" t="s">
        <v>118</v>
      </c>
      <c r="C16" s="79">
        <f>'Measurement Sheet'!O40</f>
        <v>1357.5550000000001</v>
      </c>
      <c r="D16" s="80" t="s">
        <v>27</v>
      </c>
      <c r="E16" s="162">
        <v>4411.82</v>
      </c>
      <c r="F16" s="82" t="s">
        <v>126</v>
      </c>
      <c r="G16" s="83">
        <f>C16*E16/100</f>
        <v>59892.883000999995</v>
      </c>
      <c r="H16" s="6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</row>
    <row r="17" spans="1:19" ht="15.75">
      <c r="A17" s="84"/>
      <c r="B17" s="85"/>
      <c r="C17" s="86"/>
      <c r="D17" s="85"/>
      <c r="E17" s="85"/>
      <c r="F17" s="85"/>
      <c r="G17" s="85"/>
      <c r="H17" s="6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</row>
    <row r="18" spans="1:19" ht="47.25">
      <c r="A18" s="77" t="s">
        <v>113</v>
      </c>
      <c r="B18" s="78" t="s">
        <v>167</v>
      </c>
      <c r="C18" s="79">
        <f>'Measurement Sheet'!O47</f>
        <v>13573.4125</v>
      </c>
      <c r="D18" s="82" t="s">
        <v>8</v>
      </c>
      <c r="E18" s="162">
        <v>3630</v>
      </c>
      <c r="F18" s="82" t="s">
        <v>124</v>
      </c>
      <c r="G18" s="83">
        <f>C18*E18/1000</f>
        <v>49271.487374999997</v>
      </c>
      <c r="H18" s="6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</row>
    <row r="19" spans="1:19" ht="15.75">
      <c r="A19" s="84"/>
      <c r="B19" s="85"/>
      <c r="C19" s="86"/>
      <c r="D19" s="85"/>
      <c r="E19" s="85"/>
      <c r="F19" s="85"/>
      <c r="G19" s="85"/>
      <c r="H19" s="6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</row>
    <row r="20" spans="1:19" ht="15.75">
      <c r="A20" s="77" t="s">
        <v>114</v>
      </c>
      <c r="B20" s="78" t="s">
        <v>161</v>
      </c>
      <c r="C20" s="79">
        <f>C18</f>
        <v>13573.4125</v>
      </c>
      <c r="D20" s="82" t="s">
        <v>8</v>
      </c>
      <c r="E20" s="125">
        <v>804.52</v>
      </c>
      <c r="F20" s="82" t="s">
        <v>127</v>
      </c>
      <c r="G20" s="83">
        <f>C20*E20/100</f>
        <v>109200.818245</v>
      </c>
      <c r="H20" s="6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</row>
    <row r="21" spans="1:19" ht="15.75">
      <c r="A21" s="84"/>
      <c r="B21" s="85"/>
      <c r="C21" s="86"/>
      <c r="D21" s="85"/>
      <c r="E21" s="85"/>
      <c r="F21" s="85"/>
      <c r="G21" s="85"/>
      <c r="H21" s="6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</row>
    <row r="22" spans="1:19" ht="15.75">
      <c r="A22" s="84"/>
      <c r="B22" s="85"/>
      <c r="C22" s="186" t="s">
        <v>125</v>
      </c>
      <c r="D22" s="186"/>
      <c r="E22" s="186"/>
      <c r="F22" s="158"/>
      <c r="G22" s="153">
        <f>SUM(G8:G20)</f>
        <v>417574.43922581</v>
      </c>
      <c r="H22" s="71" t="s">
        <v>143</v>
      </c>
      <c r="I22" s="59"/>
      <c r="J22" s="59"/>
      <c r="K22" s="59"/>
      <c r="L22" s="59"/>
      <c r="M22" s="59"/>
      <c r="N22" s="59"/>
      <c r="O22" s="59"/>
      <c r="P22" s="59"/>
      <c r="Q22" s="59"/>
      <c r="R22" s="59"/>
      <c r="S22" s="59"/>
    </row>
    <row r="23" spans="1:19" ht="15.75">
      <c r="A23" s="84"/>
      <c r="B23" s="85"/>
      <c r="C23" s="186" t="s">
        <v>37</v>
      </c>
      <c r="D23" s="186"/>
      <c r="E23" s="186"/>
      <c r="F23" s="158"/>
      <c r="G23" s="79">
        <f>Cartage!E17</f>
        <v>64486.4623916813</v>
      </c>
      <c r="H23" s="71" t="s">
        <v>143</v>
      </c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</row>
    <row r="24" spans="1:19" ht="15.75">
      <c r="A24" s="84"/>
      <c r="B24" s="85"/>
      <c r="C24" s="164" t="s">
        <v>166</v>
      </c>
      <c r="D24" s="164"/>
      <c r="E24" s="164"/>
      <c r="F24" s="85"/>
      <c r="G24" s="161">
        <f>SUM(G22:G23)</f>
        <v>482060.90161749127</v>
      </c>
      <c r="H24" s="71" t="s">
        <v>143</v>
      </c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59"/>
    </row>
    <row r="25" spans="1:19" ht="15.75">
      <c r="A25" s="88"/>
      <c r="B25" s="82"/>
      <c r="C25" s="186" t="s">
        <v>142</v>
      </c>
      <c r="D25" s="186"/>
      <c r="E25" s="186"/>
      <c r="F25" s="88"/>
      <c r="G25" s="89" t="s">
        <v>174</v>
      </c>
      <c r="H25" s="71" t="s">
        <v>143</v>
      </c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</row>
    <row r="26" spans="1:19" ht="15.75">
      <c r="A26" s="73"/>
      <c r="B26" s="72"/>
      <c r="C26" s="73"/>
      <c r="D26" s="72"/>
      <c r="E26" s="72"/>
      <c r="F26" s="72"/>
      <c r="G26" s="72"/>
      <c r="H26" s="6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</row>
    <row r="27" spans="1:19" ht="15.75">
      <c r="A27" s="73"/>
      <c r="B27" s="159"/>
      <c r="C27" s="73"/>
      <c r="D27" s="159"/>
      <c r="E27" s="159"/>
      <c r="F27" s="159"/>
      <c r="G27" s="159"/>
      <c r="H27" s="6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</row>
    <row r="28" spans="1:19" ht="15.75">
      <c r="A28" s="73"/>
      <c r="B28" s="159"/>
      <c r="C28" s="73"/>
      <c r="D28" s="159"/>
      <c r="E28" s="159"/>
      <c r="F28" s="159"/>
      <c r="G28" s="159"/>
      <c r="H28" s="6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</row>
    <row r="29" spans="1:19" ht="15.75">
      <c r="A29" s="73"/>
      <c r="B29" s="72"/>
      <c r="C29" s="73"/>
      <c r="D29" s="72"/>
      <c r="E29" s="72"/>
      <c r="F29" s="72"/>
      <c r="G29" s="72"/>
      <c r="H29" s="6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</row>
    <row r="30" spans="1:19" ht="15.75">
      <c r="A30" s="73"/>
      <c r="B30" s="72"/>
      <c r="C30" s="73"/>
      <c r="D30" s="72"/>
      <c r="E30" s="72"/>
      <c r="F30" s="72"/>
      <c r="G30" s="72"/>
      <c r="H30" s="6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</row>
    <row r="31" spans="1:19" ht="15.75">
      <c r="A31" s="166"/>
      <c r="B31" s="173" t="s">
        <v>14</v>
      </c>
      <c r="C31" s="166"/>
      <c r="D31" s="166"/>
      <c r="E31" s="177"/>
      <c r="F31" s="177"/>
      <c r="G31" s="177"/>
      <c r="H31" s="6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</row>
    <row r="32" spans="1:19" ht="15.75">
      <c r="A32" s="166"/>
      <c r="B32" s="166"/>
      <c r="C32" s="166"/>
      <c r="D32" s="166"/>
      <c r="E32" s="177"/>
      <c r="F32" s="177"/>
      <c r="G32" s="177"/>
      <c r="H32" s="6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</row>
    <row r="33" spans="1:19" ht="15.75">
      <c r="A33" s="166"/>
      <c r="B33" s="166"/>
      <c r="C33" s="166"/>
      <c r="D33" s="166"/>
      <c r="E33" s="177"/>
      <c r="F33" s="177"/>
      <c r="G33" s="177"/>
      <c r="H33" s="6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</row>
    <row r="34" spans="1:19" ht="15.75">
      <c r="A34" s="67"/>
      <c r="B34" s="66"/>
      <c r="C34" s="172"/>
      <c r="D34" s="172"/>
      <c r="E34" s="172"/>
      <c r="F34" s="172"/>
      <c r="G34" s="172"/>
      <c r="H34" s="172"/>
      <c r="I34" s="172"/>
      <c r="J34" s="59"/>
      <c r="K34" s="59"/>
      <c r="L34" s="59"/>
      <c r="M34" s="59"/>
      <c r="N34" s="59"/>
      <c r="O34" s="59"/>
      <c r="P34" s="59"/>
      <c r="Q34" s="59"/>
      <c r="R34" s="59"/>
      <c r="S34" s="59"/>
    </row>
    <row r="35" spans="1:19" ht="15.75">
      <c r="A35" s="67"/>
      <c r="B35" s="66"/>
      <c r="C35" s="172"/>
      <c r="D35" s="172"/>
      <c r="E35" s="172"/>
      <c r="F35" s="172"/>
      <c r="G35" s="172"/>
      <c r="H35" s="172"/>
      <c r="I35" s="172"/>
      <c r="J35" s="59"/>
      <c r="K35" s="59"/>
      <c r="L35" s="59"/>
      <c r="M35" s="59"/>
      <c r="N35" s="59"/>
      <c r="O35" s="59"/>
      <c r="P35" s="59"/>
      <c r="Q35" s="59"/>
      <c r="R35" s="59"/>
      <c r="S35" s="59"/>
    </row>
    <row r="36" spans="1:19" ht="15.75">
      <c r="A36" s="67"/>
      <c r="B36" s="66"/>
      <c r="C36" s="172"/>
      <c r="D36" s="172"/>
      <c r="E36" s="172"/>
      <c r="F36" s="172"/>
      <c r="G36" s="172"/>
      <c r="H36" s="172"/>
      <c r="I36" s="172"/>
      <c r="J36" s="59"/>
      <c r="K36" s="59"/>
      <c r="L36" s="59"/>
      <c r="M36" s="59"/>
      <c r="N36" s="59"/>
      <c r="O36" s="59"/>
      <c r="P36" s="59"/>
      <c r="Q36" s="59"/>
      <c r="R36" s="59"/>
      <c r="S36" s="59"/>
    </row>
    <row r="37" spans="1:19">
      <c r="A37" s="67"/>
      <c r="B37" s="66"/>
      <c r="C37" s="67"/>
      <c r="D37" s="66"/>
      <c r="E37" s="66"/>
      <c r="F37" s="66"/>
      <c r="G37" s="66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</row>
    <row r="38" spans="1:19">
      <c r="A38" s="67"/>
      <c r="B38" s="66"/>
      <c r="C38" s="67"/>
      <c r="D38" s="66"/>
      <c r="E38" s="66"/>
      <c r="F38" s="66"/>
      <c r="G38" s="66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</row>
    <row r="39" spans="1:19">
      <c r="A39" s="67"/>
      <c r="B39" s="66"/>
      <c r="C39" s="67"/>
      <c r="D39" s="66"/>
      <c r="E39" s="66"/>
      <c r="F39" s="66"/>
      <c r="G39" s="66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</row>
    <row r="40" spans="1:19">
      <c r="A40" s="67"/>
      <c r="B40" s="66"/>
      <c r="C40" s="67"/>
      <c r="D40" s="66"/>
      <c r="E40" s="66"/>
      <c r="F40" s="66"/>
      <c r="G40" s="66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</row>
    <row r="41" spans="1:19">
      <c r="A41" s="67"/>
      <c r="B41" s="66"/>
      <c r="C41" s="67"/>
      <c r="D41" s="66"/>
      <c r="E41" s="66"/>
      <c r="F41" s="66"/>
      <c r="G41" s="66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</row>
    <row r="42" spans="1:19">
      <c r="A42" s="67"/>
      <c r="B42" s="66"/>
      <c r="C42" s="67"/>
      <c r="D42" s="66"/>
      <c r="E42" s="66"/>
      <c r="F42" s="66"/>
      <c r="G42" s="66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</row>
    <row r="43" spans="1:19">
      <c r="A43" s="67"/>
      <c r="B43" s="66"/>
      <c r="C43" s="67"/>
      <c r="D43" s="66"/>
      <c r="E43" s="66"/>
      <c r="F43" s="66"/>
      <c r="G43" s="66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</row>
    <row r="44" spans="1:19">
      <c r="A44" s="67"/>
      <c r="B44" s="66"/>
      <c r="C44" s="67"/>
      <c r="D44" s="66"/>
      <c r="E44" s="66"/>
      <c r="F44" s="66"/>
      <c r="G44" s="66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</row>
    <row r="45" spans="1:19">
      <c r="A45" s="67"/>
      <c r="B45" s="66"/>
      <c r="C45" s="67"/>
      <c r="D45" s="66"/>
      <c r="E45" s="66"/>
      <c r="F45" s="66"/>
      <c r="G45" s="66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</row>
    <row r="46" spans="1:19">
      <c r="A46" s="67"/>
      <c r="B46" s="66"/>
      <c r="C46" s="67"/>
      <c r="D46" s="66"/>
      <c r="E46" s="66"/>
      <c r="F46" s="66"/>
      <c r="G46" s="66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</row>
    <row r="47" spans="1:19">
      <c r="A47" s="67"/>
      <c r="B47" s="66"/>
      <c r="C47" s="67"/>
      <c r="D47" s="66"/>
      <c r="E47" s="66"/>
      <c r="F47" s="66"/>
      <c r="G47" s="66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</row>
    <row r="48" spans="1:19">
      <c r="A48" s="67"/>
      <c r="B48" s="66"/>
      <c r="C48" s="67"/>
      <c r="D48" s="66"/>
      <c r="E48" s="66"/>
      <c r="F48" s="66"/>
      <c r="G48" s="66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</row>
    <row r="49" spans="1:19">
      <c r="A49" s="67"/>
      <c r="B49" s="66"/>
      <c r="C49" s="67"/>
      <c r="D49" s="66"/>
      <c r="E49" s="66"/>
      <c r="F49" s="66"/>
      <c r="G49" s="66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</row>
    <row r="50" spans="1:19">
      <c r="A50" s="67"/>
      <c r="B50" s="66"/>
      <c r="C50" s="67"/>
      <c r="D50" s="66"/>
      <c r="E50" s="66"/>
      <c r="F50" s="66"/>
      <c r="G50" s="66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</row>
    <row r="51" spans="1:19">
      <c r="A51" s="67"/>
      <c r="B51" s="66"/>
      <c r="C51" s="67"/>
      <c r="D51" s="66"/>
      <c r="E51" s="66"/>
      <c r="F51" s="66"/>
      <c r="G51" s="66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</row>
    <row r="52" spans="1:19">
      <c r="A52" s="67"/>
      <c r="B52" s="66"/>
      <c r="C52" s="67"/>
      <c r="D52" s="66"/>
      <c r="E52" s="66"/>
      <c r="F52" s="66"/>
      <c r="G52" s="66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</row>
    <row r="53" spans="1:19">
      <c r="A53" s="67"/>
      <c r="B53" s="66"/>
      <c r="C53" s="67"/>
      <c r="D53" s="66"/>
      <c r="E53" s="66"/>
      <c r="F53" s="66"/>
      <c r="G53" s="66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</row>
    <row r="54" spans="1:19">
      <c r="A54" s="67"/>
      <c r="B54" s="66"/>
      <c r="C54" s="67"/>
      <c r="D54" s="66"/>
      <c r="E54" s="66"/>
      <c r="F54" s="66"/>
      <c r="G54" s="66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</row>
    <row r="55" spans="1:19">
      <c r="A55" s="67"/>
      <c r="B55" s="66"/>
      <c r="C55" s="67"/>
      <c r="D55" s="66"/>
      <c r="E55" s="66"/>
      <c r="F55" s="66"/>
      <c r="G55" s="66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</row>
    <row r="56" spans="1:19">
      <c r="A56" s="67"/>
      <c r="B56" s="66"/>
      <c r="C56" s="67"/>
      <c r="D56" s="66"/>
      <c r="E56" s="66"/>
      <c r="F56" s="66"/>
      <c r="G56" s="66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</row>
    <row r="57" spans="1:19">
      <c r="A57" s="67"/>
      <c r="B57" s="66"/>
      <c r="C57" s="67"/>
      <c r="D57" s="66"/>
      <c r="E57" s="66"/>
      <c r="F57" s="66"/>
      <c r="G57" s="66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</row>
    <row r="58" spans="1:19">
      <c r="A58" s="67"/>
      <c r="B58" s="66"/>
      <c r="C58" s="67"/>
      <c r="D58" s="66"/>
      <c r="E58" s="66"/>
      <c r="F58" s="66"/>
      <c r="G58" s="66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</row>
    <row r="59" spans="1:19">
      <c r="A59" s="67"/>
      <c r="B59" s="66"/>
      <c r="C59" s="67"/>
      <c r="D59" s="66"/>
      <c r="E59" s="66"/>
      <c r="F59" s="66"/>
      <c r="G59" s="66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</row>
    <row r="60" spans="1:19">
      <c r="A60" s="67"/>
      <c r="B60" s="66"/>
      <c r="C60" s="67"/>
      <c r="D60" s="66"/>
      <c r="E60" s="66"/>
      <c r="F60" s="66"/>
      <c r="G60" s="66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</row>
    <row r="61" spans="1:19">
      <c r="A61" s="67"/>
      <c r="B61" s="66"/>
      <c r="C61" s="67"/>
      <c r="D61" s="66"/>
      <c r="E61" s="66"/>
      <c r="F61" s="66"/>
      <c r="G61" s="66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</row>
    <row r="62" spans="1:19">
      <c r="A62" s="67"/>
      <c r="B62" s="66"/>
      <c r="C62" s="67"/>
      <c r="D62" s="66"/>
      <c r="E62" s="66"/>
      <c r="F62" s="66"/>
      <c r="G62" s="66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</row>
    <row r="63" spans="1:19">
      <c r="A63" s="67"/>
      <c r="B63" s="66"/>
      <c r="C63" s="67"/>
      <c r="D63" s="66"/>
      <c r="E63" s="66"/>
      <c r="F63" s="66"/>
      <c r="G63" s="66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</row>
    <row r="64" spans="1:19">
      <c r="A64" s="67"/>
      <c r="B64" s="66"/>
      <c r="C64" s="67"/>
      <c r="D64" s="66"/>
      <c r="E64" s="66"/>
      <c r="F64" s="66"/>
      <c r="G64" s="66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</row>
    <row r="65" spans="1:19">
      <c r="A65" s="67"/>
      <c r="B65" s="66"/>
      <c r="C65" s="67"/>
      <c r="D65" s="66"/>
      <c r="E65" s="66"/>
      <c r="F65" s="66"/>
      <c r="G65" s="66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</row>
    <row r="66" spans="1:19">
      <c r="A66" s="67"/>
      <c r="B66" s="66"/>
      <c r="C66" s="67"/>
      <c r="D66" s="66"/>
      <c r="E66" s="66"/>
      <c r="F66" s="66"/>
      <c r="G66" s="66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</row>
    <row r="67" spans="1:19">
      <c r="A67" s="67"/>
      <c r="B67" s="66"/>
      <c r="C67" s="67"/>
      <c r="D67" s="66"/>
      <c r="E67" s="66"/>
      <c r="F67" s="66"/>
      <c r="G67" s="66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</row>
    <row r="68" spans="1:19">
      <c r="A68" s="67"/>
      <c r="B68" s="66"/>
      <c r="C68" s="67"/>
      <c r="D68" s="66"/>
      <c r="E68" s="66"/>
      <c r="F68" s="66"/>
      <c r="G68" s="66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</row>
    <row r="69" spans="1:19">
      <c r="A69" s="67"/>
      <c r="B69" s="66"/>
      <c r="C69" s="67"/>
      <c r="D69" s="66"/>
      <c r="E69" s="66"/>
      <c r="F69" s="66"/>
      <c r="G69" s="66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</row>
    <row r="70" spans="1:19">
      <c r="A70" s="67"/>
      <c r="B70" s="66"/>
      <c r="C70" s="67"/>
      <c r="D70" s="66"/>
      <c r="E70" s="66"/>
      <c r="F70" s="66"/>
      <c r="G70" s="66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</row>
    <row r="71" spans="1:19">
      <c r="A71" s="67"/>
      <c r="B71" s="66"/>
      <c r="C71" s="67"/>
      <c r="D71" s="66"/>
      <c r="E71" s="66"/>
      <c r="F71" s="66"/>
      <c r="G71" s="66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</row>
    <row r="72" spans="1:19">
      <c r="A72" s="67"/>
      <c r="B72" s="66"/>
      <c r="C72" s="67"/>
      <c r="D72" s="66"/>
      <c r="E72" s="66"/>
      <c r="F72" s="66"/>
      <c r="G72" s="66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</row>
    <row r="73" spans="1:19">
      <c r="A73" s="67"/>
      <c r="B73" s="66"/>
      <c r="C73" s="67"/>
      <c r="D73" s="66"/>
      <c r="E73" s="66"/>
      <c r="F73" s="66"/>
      <c r="G73" s="66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</row>
    <row r="74" spans="1:19">
      <c r="A74" s="67"/>
      <c r="B74" s="66"/>
      <c r="C74" s="67"/>
      <c r="D74" s="66"/>
      <c r="E74" s="66"/>
      <c r="F74" s="66"/>
      <c r="G74" s="66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</row>
    <row r="75" spans="1:19">
      <c r="A75" s="67"/>
      <c r="B75" s="66"/>
      <c r="C75" s="67"/>
      <c r="D75" s="66"/>
      <c r="E75" s="66"/>
      <c r="F75" s="66"/>
      <c r="G75" s="66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</row>
    <row r="76" spans="1:19">
      <c r="A76" s="67"/>
      <c r="B76" s="66"/>
      <c r="C76" s="67"/>
      <c r="D76" s="66"/>
      <c r="E76" s="66"/>
      <c r="F76" s="66"/>
      <c r="G76" s="66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</row>
    <row r="77" spans="1:19">
      <c r="A77" s="67"/>
      <c r="B77" s="66"/>
      <c r="C77" s="67"/>
      <c r="D77" s="66"/>
      <c r="E77" s="66"/>
      <c r="F77" s="66"/>
      <c r="G77" s="66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</row>
    <row r="78" spans="1:19">
      <c r="A78" s="67"/>
      <c r="B78" s="66"/>
      <c r="C78" s="67"/>
      <c r="D78" s="66"/>
      <c r="E78" s="66"/>
      <c r="F78" s="66"/>
      <c r="G78" s="66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</row>
    <row r="79" spans="1:19">
      <c r="A79" s="67"/>
      <c r="B79" s="66"/>
      <c r="C79" s="67"/>
      <c r="D79" s="66"/>
      <c r="E79" s="66"/>
      <c r="F79" s="66"/>
      <c r="G79" s="66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</row>
    <row r="80" spans="1:19">
      <c r="A80" s="67"/>
      <c r="B80" s="66"/>
      <c r="C80" s="67"/>
      <c r="D80" s="66"/>
      <c r="E80" s="66"/>
      <c r="F80" s="66"/>
      <c r="G80" s="66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</row>
    <row r="81" spans="1:19">
      <c r="A81" s="67"/>
      <c r="B81" s="66"/>
      <c r="C81" s="67"/>
      <c r="D81" s="66"/>
      <c r="E81" s="66"/>
      <c r="F81" s="66"/>
      <c r="G81" s="66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</row>
    <row r="82" spans="1:19">
      <c r="A82" s="67"/>
      <c r="B82" s="66"/>
      <c r="C82" s="67"/>
      <c r="D82" s="66"/>
      <c r="E82" s="66"/>
      <c r="F82" s="66"/>
      <c r="G82" s="66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</row>
    <row r="83" spans="1:19">
      <c r="A83" s="67"/>
      <c r="B83" s="66"/>
      <c r="C83" s="67"/>
      <c r="D83" s="66"/>
      <c r="E83" s="66"/>
      <c r="F83" s="66"/>
      <c r="G83" s="66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</row>
    <row r="84" spans="1:19">
      <c r="A84" s="67"/>
      <c r="B84" s="66"/>
      <c r="C84" s="67"/>
      <c r="D84" s="66"/>
      <c r="E84" s="66"/>
      <c r="F84" s="66"/>
      <c r="G84" s="66"/>
      <c r="H84" s="59"/>
      <c r="I84" s="59"/>
      <c r="J84" s="59"/>
      <c r="K84" s="59"/>
      <c r="L84" s="59"/>
      <c r="M84" s="59"/>
      <c r="N84" s="59"/>
      <c r="O84" s="59"/>
      <c r="P84" s="59"/>
      <c r="Q84" s="59"/>
      <c r="R84" s="59"/>
      <c r="S84" s="59"/>
    </row>
    <row r="85" spans="1:19">
      <c r="A85" s="67"/>
      <c r="B85" s="66"/>
      <c r="C85" s="67"/>
      <c r="D85" s="66"/>
      <c r="E85" s="66"/>
      <c r="F85" s="66"/>
      <c r="G85" s="66"/>
      <c r="H85" s="59"/>
      <c r="I85" s="59"/>
      <c r="J85" s="59"/>
      <c r="K85" s="59"/>
      <c r="L85" s="59"/>
      <c r="M85" s="59"/>
      <c r="N85" s="59"/>
      <c r="O85" s="59"/>
      <c r="P85" s="59"/>
      <c r="Q85" s="59"/>
      <c r="R85" s="59"/>
      <c r="S85" s="59"/>
    </row>
    <row r="86" spans="1:19">
      <c r="A86" s="57"/>
      <c r="B86" s="1"/>
      <c r="C86" s="57"/>
      <c r="D86" s="1"/>
      <c r="E86" s="1"/>
      <c r="F86" s="1"/>
      <c r="G86" s="1"/>
      <c r="K86" s="59"/>
      <c r="L86" s="59"/>
      <c r="M86" s="59"/>
      <c r="N86" s="59"/>
      <c r="O86" s="59"/>
      <c r="P86" s="59"/>
      <c r="Q86" s="59"/>
      <c r="R86" s="59"/>
      <c r="S86" s="59"/>
    </row>
    <row r="87" spans="1:19">
      <c r="A87" s="57"/>
      <c r="B87" s="1"/>
      <c r="C87" s="57"/>
      <c r="D87" s="1"/>
      <c r="E87" s="1"/>
      <c r="F87" s="1"/>
      <c r="G87" s="1"/>
      <c r="K87" s="59"/>
      <c r="L87" s="59"/>
      <c r="M87" s="59"/>
      <c r="N87" s="59"/>
      <c r="O87" s="59"/>
      <c r="P87" s="59"/>
      <c r="Q87" s="59"/>
      <c r="R87" s="59"/>
      <c r="S87" s="59"/>
    </row>
    <row r="88" spans="1:19">
      <c r="A88" s="57"/>
      <c r="B88" s="1"/>
      <c r="C88" s="57"/>
      <c r="D88" s="1"/>
      <c r="E88" s="1"/>
      <c r="F88" s="1"/>
      <c r="G88" s="1"/>
      <c r="K88" s="59"/>
      <c r="L88" s="59"/>
      <c r="M88" s="59"/>
      <c r="N88" s="59"/>
      <c r="O88" s="59"/>
      <c r="P88" s="59"/>
      <c r="Q88" s="59"/>
      <c r="R88" s="59"/>
      <c r="S88" s="59"/>
    </row>
    <row r="89" spans="1:19">
      <c r="A89" s="57"/>
      <c r="B89" s="1"/>
      <c r="C89" s="57"/>
      <c r="D89" s="1"/>
      <c r="E89" s="1"/>
      <c r="F89" s="1"/>
      <c r="G89" s="1"/>
      <c r="K89" s="59"/>
      <c r="L89" s="59"/>
      <c r="M89" s="59"/>
      <c r="N89" s="59"/>
      <c r="O89" s="59"/>
      <c r="P89" s="59"/>
      <c r="Q89" s="59"/>
      <c r="R89" s="59"/>
      <c r="S89" s="59"/>
    </row>
    <row r="90" spans="1:19">
      <c r="A90" s="57"/>
      <c r="B90" s="1"/>
      <c r="C90" s="57"/>
      <c r="D90" s="1"/>
      <c r="E90" s="1"/>
      <c r="F90" s="1"/>
      <c r="G90" s="1"/>
    </row>
    <row r="91" spans="1:19">
      <c r="A91" s="57"/>
      <c r="B91" s="1"/>
      <c r="C91" s="57"/>
      <c r="D91" s="1"/>
      <c r="E91" s="1"/>
      <c r="F91" s="1"/>
      <c r="G91" s="1"/>
    </row>
    <row r="92" spans="1:19">
      <c r="A92" s="57"/>
      <c r="B92" s="1"/>
      <c r="C92" s="57"/>
      <c r="D92" s="1"/>
      <c r="E92" s="1"/>
      <c r="F92" s="1"/>
      <c r="G92" s="1"/>
    </row>
    <row r="93" spans="1:19">
      <c r="A93" s="57"/>
      <c r="B93" s="1"/>
      <c r="C93" s="57"/>
      <c r="D93" s="1"/>
      <c r="E93" s="1"/>
      <c r="F93" s="1"/>
      <c r="G93" s="1"/>
    </row>
    <row r="94" spans="1:19">
      <c r="A94" s="57"/>
      <c r="B94" s="1"/>
      <c r="C94" s="57"/>
      <c r="D94" s="1"/>
      <c r="E94" s="1"/>
      <c r="F94" s="1"/>
      <c r="G94" s="1"/>
    </row>
    <row r="95" spans="1:19">
      <c r="A95" s="57"/>
      <c r="B95" s="1"/>
      <c r="C95" s="57"/>
      <c r="D95" s="1"/>
      <c r="E95" s="1"/>
      <c r="F95" s="1"/>
      <c r="G95" s="1"/>
    </row>
    <row r="96" spans="1:19">
      <c r="A96" s="57"/>
      <c r="B96" s="1"/>
      <c r="C96" s="57"/>
      <c r="D96" s="1"/>
      <c r="E96" s="1"/>
      <c r="F96" s="1"/>
      <c r="G96" s="1"/>
    </row>
    <row r="97" spans="1:7">
      <c r="A97" s="57"/>
      <c r="B97" s="1"/>
      <c r="C97" s="57"/>
      <c r="D97" s="1"/>
      <c r="E97" s="1"/>
      <c r="F97" s="1"/>
      <c r="G97" s="1"/>
    </row>
    <row r="98" spans="1:7">
      <c r="A98" s="57"/>
      <c r="B98" s="1"/>
      <c r="C98" s="57"/>
      <c r="D98" s="1"/>
      <c r="E98" s="1"/>
      <c r="F98" s="1"/>
      <c r="G98" s="1"/>
    </row>
    <row r="99" spans="1:7">
      <c r="A99" s="57"/>
      <c r="B99" s="1"/>
      <c r="C99" s="57"/>
      <c r="D99" s="1"/>
      <c r="E99" s="1"/>
      <c r="F99" s="1"/>
      <c r="G99" s="1"/>
    </row>
    <row r="100" spans="1:7">
      <c r="A100" s="57"/>
      <c r="B100" s="1"/>
      <c r="C100" s="57"/>
      <c r="D100" s="1"/>
      <c r="E100" s="1"/>
      <c r="F100" s="1"/>
      <c r="G100" s="1"/>
    </row>
    <row r="101" spans="1:7">
      <c r="A101" s="57"/>
      <c r="B101" s="1"/>
      <c r="C101" s="57"/>
      <c r="D101" s="1"/>
      <c r="E101" s="1"/>
      <c r="F101" s="1"/>
      <c r="G101" s="1"/>
    </row>
    <row r="102" spans="1:7">
      <c r="A102" s="57"/>
      <c r="B102" s="1"/>
      <c r="C102" s="57"/>
      <c r="D102" s="1"/>
      <c r="E102" s="1"/>
      <c r="F102" s="1"/>
      <c r="G102" s="1"/>
    </row>
    <row r="103" spans="1:7">
      <c r="A103" s="57"/>
      <c r="B103" s="1"/>
      <c r="C103" s="57"/>
      <c r="D103" s="1"/>
      <c r="E103" s="1"/>
      <c r="F103" s="1"/>
      <c r="G103" s="1"/>
    </row>
    <row r="104" spans="1:7">
      <c r="A104" s="57"/>
      <c r="B104" s="1"/>
      <c r="C104" s="57"/>
      <c r="D104" s="1"/>
      <c r="E104" s="1"/>
      <c r="F104" s="1"/>
      <c r="G104" s="1"/>
    </row>
    <row r="105" spans="1:7">
      <c r="A105" s="57"/>
      <c r="B105" s="1"/>
      <c r="C105" s="57"/>
      <c r="D105" s="1"/>
      <c r="E105" s="1"/>
      <c r="F105" s="1"/>
      <c r="G105" s="1"/>
    </row>
    <row r="106" spans="1:7">
      <c r="A106" s="57"/>
      <c r="B106" s="1"/>
      <c r="C106" s="57"/>
      <c r="D106" s="1"/>
      <c r="E106" s="1"/>
      <c r="F106" s="1"/>
      <c r="G106" s="1"/>
    </row>
    <row r="107" spans="1:7">
      <c r="A107" s="57"/>
      <c r="B107" s="1"/>
      <c r="C107" s="57"/>
      <c r="D107" s="1"/>
      <c r="E107" s="1"/>
      <c r="F107" s="1"/>
      <c r="G107" s="1"/>
    </row>
    <row r="108" spans="1:7">
      <c r="A108" s="57"/>
      <c r="B108" s="1"/>
      <c r="C108" s="57"/>
      <c r="D108" s="1"/>
      <c r="E108" s="1"/>
      <c r="F108" s="1"/>
      <c r="G108" s="1"/>
    </row>
    <row r="109" spans="1:7">
      <c r="A109" s="57"/>
      <c r="B109" s="1"/>
      <c r="C109" s="57"/>
      <c r="D109" s="1"/>
      <c r="E109" s="1"/>
      <c r="F109" s="1"/>
      <c r="G109" s="1"/>
    </row>
    <row r="110" spans="1:7">
      <c r="A110" s="57"/>
      <c r="B110" s="1"/>
      <c r="C110" s="57"/>
      <c r="D110" s="1"/>
      <c r="E110" s="1"/>
      <c r="F110" s="1"/>
      <c r="G110" s="1"/>
    </row>
    <row r="111" spans="1:7">
      <c r="A111" s="57"/>
      <c r="B111" s="1"/>
      <c r="C111" s="57"/>
      <c r="D111" s="1"/>
      <c r="E111" s="1"/>
      <c r="F111" s="1"/>
      <c r="G111" s="1"/>
    </row>
    <row r="112" spans="1:7">
      <c r="C112" s="58"/>
    </row>
  </sheetData>
  <mergeCells count="6">
    <mergeCell ref="C25:E25"/>
    <mergeCell ref="A2:G2"/>
    <mergeCell ref="A4:G4"/>
    <mergeCell ref="C6:D6"/>
    <mergeCell ref="C22:E22"/>
    <mergeCell ref="C23:E23"/>
  </mergeCells>
  <phoneticPr fontId="3" type="noConversion"/>
  <printOptions horizontalCentered="1"/>
  <pageMargins left="0.2" right="0.19" top="0.41" bottom="0.41" header="0.25" footer="0.27"/>
  <pageSetup paperSize="9" scale="90" orientation="portrait" horizontalDpi="1200" verticalDpi="1200" r:id="rId1"/>
  <headerFooter alignWithMargins="0">
    <oddFooter>&amp;C&amp;P</oddFooter>
  </headerFooter>
  <colBreaks count="1" manualBreakCount="1">
    <brk id="8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A98"/>
  <sheetViews>
    <sheetView topLeftCell="A34" workbookViewId="0">
      <selection activeCell="G54" sqref="G54"/>
    </sheetView>
  </sheetViews>
  <sheetFormatPr defaultRowHeight="12.75"/>
  <cols>
    <col min="1" max="1" width="6.28515625" customWidth="1"/>
    <col min="2" max="2" width="26.7109375" customWidth="1"/>
    <col min="3" max="3" width="4.5703125" customWidth="1"/>
    <col min="4" max="4" width="3.7109375" customWidth="1"/>
    <col min="5" max="5" width="7.140625" customWidth="1"/>
    <col min="6" max="6" width="2.7109375" customWidth="1"/>
    <col min="7" max="7" width="6.85546875" customWidth="1"/>
    <col min="8" max="8" width="3.42578125" customWidth="1"/>
    <col min="9" max="9" width="7.140625" customWidth="1"/>
    <col min="10" max="10" width="3.140625" customWidth="1"/>
    <col min="11" max="11" width="6.7109375" customWidth="1"/>
    <col min="12" max="12" width="3.140625" customWidth="1"/>
    <col min="13" max="13" width="6.42578125" customWidth="1"/>
    <col min="14" max="14" width="3.140625" customWidth="1"/>
    <col min="15" max="15" width="11.5703125" customWidth="1"/>
    <col min="16" max="16" width="3.7109375" customWidth="1"/>
  </cols>
  <sheetData>
    <row r="1" spans="1:26" ht="16.5" thickBot="1">
      <c r="A1" s="210" t="s">
        <v>97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  <c r="O1" s="211"/>
      <c r="P1" s="212"/>
      <c r="Q1" s="95"/>
      <c r="R1" s="24"/>
      <c r="S1" s="24"/>
      <c r="T1" s="24"/>
      <c r="U1" s="24"/>
      <c r="V1" s="24"/>
      <c r="W1" s="24"/>
      <c r="X1" s="24"/>
      <c r="Y1" s="24"/>
      <c r="Z1" s="24"/>
    </row>
    <row r="2" spans="1:26" ht="16.5" thickBot="1">
      <c r="A2" s="213"/>
      <c r="B2" s="214"/>
      <c r="C2" s="214"/>
      <c r="D2" s="214"/>
      <c r="E2" s="214"/>
      <c r="F2" s="214"/>
      <c r="G2" s="214"/>
      <c r="H2" s="214"/>
      <c r="I2" s="214"/>
      <c r="J2" s="214"/>
      <c r="K2" s="214"/>
      <c r="L2" s="214"/>
      <c r="M2" s="214"/>
      <c r="N2" s="214"/>
      <c r="O2" s="214"/>
      <c r="P2" s="215"/>
      <c r="Q2" s="95"/>
      <c r="R2" s="24"/>
      <c r="S2" s="24"/>
      <c r="T2" s="24"/>
      <c r="U2" s="24"/>
      <c r="V2" s="24"/>
      <c r="W2" s="24"/>
      <c r="X2" s="24"/>
      <c r="Y2" s="24"/>
      <c r="Z2" s="24"/>
    </row>
    <row r="3" spans="1:26" ht="56.25" customHeight="1" thickBot="1">
      <c r="A3" s="216" t="str">
        <f>'Abstract Sheet'!A4:G4</f>
        <v>NAME OF WORK:- CONSTRUCTION OF DISPENSARY AT VILLAGE ANWER KHSAKHELY TALUKA B.S.KARIM DISTRICT T.M.KHAN  (EXT: DEVELOPMENT).</v>
      </c>
      <c r="B3" s="217"/>
      <c r="C3" s="217"/>
      <c r="D3" s="217"/>
      <c r="E3" s="217"/>
      <c r="F3" s="217"/>
      <c r="G3" s="217"/>
      <c r="H3" s="217"/>
      <c r="I3" s="217"/>
      <c r="J3" s="217"/>
      <c r="K3" s="217"/>
      <c r="L3" s="217"/>
      <c r="M3" s="217"/>
      <c r="N3" s="217"/>
      <c r="O3" s="217"/>
      <c r="P3" s="218"/>
      <c r="Q3" s="95"/>
      <c r="R3" s="24"/>
      <c r="S3" s="24"/>
      <c r="T3" s="24"/>
      <c r="U3" s="24"/>
      <c r="V3" s="24"/>
      <c r="W3" s="24"/>
      <c r="X3" s="24"/>
      <c r="Y3" s="24"/>
      <c r="Z3" s="24"/>
    </row>
    <row r="4" spans="1:26" ht="15.75">
      <c r="A4" s="221" t="s">
        <v>19</v>
      </c>
      <c r="B4" s="208" t="s">
        <v>5</v>
      </c>
      <c r="C4" s="205" t="s">
        <v>98</v>
      </c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7"/>
      <c r="O4" s="208" t="s">
        <v>20</v>
      </c>
      <c r="P4" s="219"/>
      <c r="Q4" s="95"/>
      <c r="R4" s="24"/>
      <c r="S4" s="24"/>
      <c r="T4" s="24"/>
      <c r="U4" s="24"/>
      <c r="V4" s="24"/>
      <c r="W4" s="24"/>
      <c r="X4" s="24"/>
      <c r="Y4" s="24"/>
      <c r="Z4" s="24"/>
    </row>
    <row r="5" spans="1:26" ht="16.5" thickBot="1">
      <c r="A5" s="222"/>
      <c r="B5" s="209"/>
      <c r="C5" s="202" t="s">
        <v>99</v>
      </c>
      <c r="D5" s="203"/>
      <c r="E5" s="204"/>
      <c r="F5" s="202" t="s">
        <v>100</v>
      </c>
      <c r="G5" s="204"/>
      <c r="H5" s="202" t="s">
        <v>101</v>
      </c>
      <c r="I5" s="203"/>
      <c r="J5" s="204"/>
      <c r="K5" s="202" t="s">
        <v>102</v>
      </c>
      <c r="L5" s="203"/>
      <c r="M5" s="203"/>
      <c r="N5" s="204"/>
      <c r="O5" s="209"/>
      <c r="P5" s="220"/>
      <c r="Q5" s="95"/>
      <c r="R5" s="24"/>
      <c r="S5" s="24"/>
      <c r="T5" s="24"/>
      <c r="U5" s="24"/>
      <c r="V5" s="24"/>
      <c r="W5" s="24"/>
      <c r="X5" s="24"/>
      <c r="Y5" s="24"/>
      <c r="Z5" s="24"/>
    </row>
    <row r="6" spans="1:26" ht="15.75">
      <c r="A6" s="92"/>
      <c r="B6" s="92"/>
      <c r="C6" s="92"/>
      <c r="D6" s="92"/>
      <c r="E6" s="92"/>
      <c r="F6" s="92"/>
      <c r="G6" s="92"/>
      <c r="H6" s="92"/>
      <c r="I6" s="92"/>
      <c r="J6" s="92"/>
      <c r="K6" s="92"/>
      <c r="L6" s="92"/>
      <c r="M6" s="92"/>
      <c r="N6" s="92"/>
      <c r="O6" s="92"/>
      <c r="P6" s="92"/>
      <c r="Q6" s="95"/>
      <c r="R6" s="24"/>
      <c r="S6" s="24"/>
      <c r="T6" s="24"/>
      <c r="U6" s="24"/>
      <c r="V6" s="24"/>
      <c r="W6" s="24"/>
      <c r="X6" s="24"/>
      <c r="Y6" s="24"/>
      <c r="Z6" s="24"/>
    </row>
    <row r="7" spans="1:26" ht="15.75">
      <c r="A7" s="90" t="s">
        <v>105</v>
      </c>
      <c r="B7" s="200" t="s">
        <v>140</v>
      </c>
      <c r="C7" s="200"/>
      <c r="D7" s="200"/>
      <c r="E7" s="200"/>
      <c r="F7" s="200"/>
      <c r="G7" s="200"/>
      <c r="H7" s="200"/>
      <c r="I7" s="200"/>
      <c r="J7" s="200"/>
      <c r="K7" s="200"/>
      <c r="L7" s="200"/>
      <c r="M7" s="200"/>
      <c r="N7" s="200"/>
      <c r="O7" s="92"/>
      <c r="P7" s="92"/>
      <c r="Q7" s="95"/>
      <c r="R7" s="24"/>
      <c r="S7" s="24"/>
      <c r="T7" s="24"/>
      <c r="U7" s="24"/>
      <c r="V7" s="24"/>
      <c r="W7" s="24"/>
      <c r="X7" s="24"/>
      <c r="Y7" s="24"/>
      <c r="Z7" s="24"/>
    </row>
    <row r="8" spans="1:26" ht="15.75">
      <c r="A8" s="92"/>
      <c r="B8" s="74" t="s">
        <v>38</v>
      </c>
      <c r="C8" s="75">
        <v>1</v>
      </c>
      <c r="D8" s="90" t="s">
        <v>103</v>
      </c>
      <c r="E8" s="90" t="s">
        <v>40</v>
      </c>
      <c r="F8" s="90" t="s">
        <v>41</v>
      </c>
      <c r="G8" s="90" t="s">
        <v>164</v>
      </c>
      <c r="H8" s="90" t="s">
        <v>42</v>
      </c>
      <c r="I8" s="90" t="s">
        <v>45</v>
      </c>
      <c r="J8" s="90" t="s">
        <v>43</v>
      </c>
      <c r="K8" s="90" t="s">
        <v>47</v>
      </c>
      <c r="L8" s="90" t="s">
        <v>103</v>
      </c>
      <c r="M8" s="90" t="s">
        <v>47</v>
      </c>
      <c r="N8" s="90" t="s">
        <v>104</v>
      </c>
      <c r="O8" s="93">
        <f>C8*E8*(G8+I8)*K8*M8</f>
        <v>408.91500000000002</v>
      </c>
      <c r="P8" s="94" t="s">
        <v>8</v>
      </c>
      <c r="Q8" s="95"/>
      <c r="R8" s="24"/>
      <c r="S8" s="24"/>
      <c r="T8" s="24"/>
      <c r="U8" s="24"/>
      <c r="V8" s="24"/>
      <c r="W8" s="24"/>
      <c r="X8" s="24"/>
      <c r="Y8" s="24"/>
      <c r="Z8" s="24"/>
    </row>
    <row r="9" spans="1:26" ht="15.75">
      <c r="A9" s="92"/>
      <c r="B9" s="74" t="s">
        <v>146</v>
      </c>
      <c r="C9" s="95">
        <v>1</v>
      </c>
      <c r="D9" s="90" t="s">
        <v>103</v>
      </c>
      <c r="E9" s="90" t="s">
        <v>40</v>
      </c>
      <c r="F9" s="90" t="s">
        <v>103</v>
      </c>
      <c r="G9" s="90" t="s">
        <v>170</v>
      </c>
      <c r="H9" s="90" t="s">
        <v>103</v>
      </c>
      <c r="I9" s="90" t="s">
        <v>47</v>
      </c>
      <c r="J9" s="90" t="s">
        <v>103</v>
      </c>
      <c r="K9" s="90" t="s">
        <v>47</v>
      </c>
      <c r="L9" s="90"/>
      <c r="M9" s="90"/>
      <c r="N9" s="90" t="s">
        <v>104</v>
      </c>
      <c r="O9" s="93">
        <f>C9*E9*G9*I9*K9</f>
        <v>180</v>
      </c>
      <c r="P9" s="94" t="s">
        <v>8</v>
      </c>
      <c r="Q9" s="95"/>
      <c r="R9" s="24"/>
      <c r="S9" s="24"/>
      <c r="T9" s="24"/>
      <c r="U9" s="24"/>
      <c r="V9" s="24"/>
      <c r="W9" s="24"/>
      <c r="X9" s="24"/>
      <c r="Y9" s="24"/>
      <c r="Z9" s="24"/>
    </row>
    <row r="10" spans="1:26" ht="15.75">
      <c r="A10" s="92"/>
      <c r="B10" s="74" t="s">
        <v>145</v>
      </c>
      <c r="C10" s="95">
        <v>1</v>
      </c>
      <c r="D10" s="90" t="s">
        <v>103</v>
      </c>
      <c r="E10" s="90" t="s">
        <v>39</v>
      </c>
      <c r="F10" s="90" t="s">
        <v>103</v>
      </c>
      <c r="G10" s="90" t="s">
        <v>154</v>
      </c>
      <c r="H10" s="90" t="s">
        <v>103</v>
      </c>
      <c r="I10" s="90" t="s">
        <v>47</v>
      </c>
      <c r="J10" s="90" t="s">
        <v>103</v>
      </c>
      <c r="K10" s="90" t="s">
        <v>47</v>
      </c>
      <c r="L10" s="90"/>
      <c r="M10" s="90"/>
      <c r="N10" s="90" t="s">
        <v>104</v>
      </c>
      <c r="O10" s="93">
        <f>C10*E10*G10*I10*K10</f>
        <v>100.30500000000001</v>
      </c>
      <c r="P10" s="94" t="s">
        <v>8</v>
      </c>
      <c r="Q10" s="95"/>
      <c r="R10" s="24"/>
      <c r="S10" s="24"/>
      <c r="T10" s="24"/>
      <c r="U10" s="24"/>
      <c r="V10" s="24"/>
      <c r="W10" s="24"/>
      <c r="X10" s="24"/>
      <c r="Y10" s="24"/>
      <c r="Z10" s="24"/>
    </row>
    <row r="11" spans="1:26" ht="15.75">
      <c r="A11" s="92"/>
      <c r="B11" s="74" t="s">
        <v>153</v>
      </c>
      <c r="C11" s="95">
        <v>1</v>
      </c>
      <c r="D11" s="90" t="s">
        <v>103</v>
      </c>
      <c r="E11" s="90" t="s">
        <v>39</v>
      </c>
      <c r="F11" s="90" t="s">
        <v>103</v>
      </c>
      <c r="G11" s="90" t="s">
        <v>155</v>
      </c>
      <c r="H11" s="90" t="s">
        <v>103</v>
      </c>
      <c r="I11" s="90" t="s">
        <v>47</v>
      </c>
      <c r="J11" s="90" t="s">
        <v>103</v>
      </c>
      <c r="K11" s="90" t="s">
        <v>47</v>
      </c>
      <c r="L11" s="90"/>
      <c r="M11" s="90"/>
      <c r="N11" s="90" t="s">
        <v>104</v>
      </c>
      <c r="O11" s="93">
        <f>C11*E11*G11*I11*K11</f>
        <v>48.375</v>
      </c>
      <c r="P11" s="94" t="s">
        <v>8</v>
      </c>
      <c r="Q11" s="95"/>
      <c r="R11" s="24"/>
      <c r="S11" s="24"/>
      <c r="T11" s="24"/>
      <c r="U11" s="24"/>
      <c r="V11" s="24"/>
      <c r="W11" s="24"/>
      <c r="X11" s="24"/>
      <c r="Y11" s="24"/>
      <c r="Z11" s="24"/>
    </row>
    <row r="12" spans="1:26" ht="15.75">
      <c r="A12" s="92"/>
      <c r="B12" s="92"/>
      <c r="C12" s="92"/>
      <c r="D12" s="92"/>
      <c r="E12" s="90"/>
      <c r="F12" s="90"/>
      <c r="G12" s="90"/>
      <c r="H12" s="90"/>
      <c r="I12" s="90"/>
      <c r="J12" s="90"/>
      <c r="K12" s="198" t="s">
        <v>35</v>
      </c>
      <c r="L12" s="198"/>
      <c r="M12" s="198"/>
      <c r="N12" s="90" t="s">
        <v>104</v>
      </c>
      <c r="O12" s="115">
        <f>SUM(O8:O11)</f>
        <v>737.59500000000003</v>
      </c>
      <c r="P12" s="94" t="s">
        <v>8</v>
      </c>
      <c r="Q12" s="95"/>
      <c r="R12" s="24"/>
      <c r="S12" s="24"/>
      <c r="T12" s="24"/>
      <c r="U12" s="24"/>
      <c r="V12" s="24"/>
      <c r="W12" s="24"/>
      <c r="X12" s="24"/>
      <c r="Y12" s="24"/>
      <c r="Z12" s="24"/>
    </row>
    <row r="13" spans="1:26" ht="15.75">
      <c r="A13" s="90" t="s">
        <v>106</v>
      </c>
      <c r="B13" s="201" t="s">
        <v>168</v>
      </c>
      <c r="C13" s="201"/>
      <c r="D13" s="201"/>
      <c r="E13" s="201"/>
      <c r="F13" s="201"/>
      <c r="G13" s="201"/>
      <c r="H13" s="201"/>
      <c r="I13" s="201"/>
      <c r="J13" s="201"/>
      <c r="K13" s="201"/>
      <c r="L13" s="201"/>
      <c r="M13" s="201"/>
      <c r="N13" s="90" t="s">
        <v>104</v>
      </c>
      <c r="O13" s="98"/>
      <c r="P13" s="94"/>
      <c r="Q13" s="95"/>
      <c r="R13" s="24"/>
      <c r="S13" s="24"/>
      <c r="T13" s="24"/>
      <c r="U13" s="24"/>
      <c r="V13" s="24"/>
      <c r="W13" s="24"/>
      <c r="X13" s="24"/>
      <c r="Y13" s="24"/>
      <c r="Z13" s="24"/>
    </row>
    <row r="14" spans="1:26" ht="15.75">
      <c r="A14" s="92"/>
      <c r="B14" s="74" t="s">
        <v>38</v>
      </c>
      <c r="C14" s="75">
        <v>1</v>
      </c>
      <c r="D14" s="90" t="s">
        <v>103</v>
      </c>
      <c r="E14" s="90" t="s">
        <v>40</v>
      </c>
      <c r="F14" s="90" t="s">
        <v>41</v>
      </c>
      <c r="G14" s="90" t="s">
        <v>164</v>
      </c>
      <c r="H14" s="90" t="s">
        <v>42</v>
      </c>
      <c r="I14" s="90" t="s">
        <v>45</v>
      </c>
      <c r="J14" s="90" t="s">
        <v>43</v>
      </c>
      <c r="K14" s="90" t="s">
        <v>47</v>
      </c>
      <c r="L14" s="90" t="s">
        <v>103</v>
      </c>
      <c r="M14" s="90" t="s">
        <v>48</v>
      </c>
      <c r="N14" s="90" t="s">
        <v>104</v>
      </c>
      <c r="O14" s="93">
        <f>C14*E14*(G14+I14)*K14*M14</f>
        <v>136.30500000000001</v>
      </c>
      <c r="P14" s="94" t="s">
        <v>8</v>
      </c>
      <c r="Q14" s="95"/>
      <c r="R14" s="24"/>
      <c r="S14" s="24"/>
      <c r="T14" s="24"/>
      <c r="U14" s="24"/>
      <c r="V14" s="24"/>
      <c r="W14" s="24"/>
      <c r="X14" s="24"/>
      <c r="Y14" s="24"/>
      <c r="Z14" s="24"/>
    </row>
    <row r="15" spans="1:26" ht="15.75">
      <c r="A15" s="92"/>
      <c r="B15" s="74" t="s">
        <v>146</v>
      </c>
      <c r="C15" s="95">
        <v>1</v>
      </c>
      <c r="D15" s="90" t="s">
        <v>103</v>
      </c>
      <c r="E15" s="90" t="s">
        <v>40</v>
      </c>
      <c r="F15" s="90" t="s">
        <v>103</v>
      </c>
      <c r="G15" s="90" t="s">
        <v>170</v>
      </c>
      <c r="H15" s="90" t="s">
        <v>103</v>
      </c>
      <c r="I15" s="90" t="s">
        <v>47</v>
      </c>
      <c r="J15" s="90" t="s">
        <v>103</v>
      </c>
      <c r="K15" s="90" t="s">
        <v>48</v>
      </c>
      <c r="L15" s="90"/>
      <c r="M15" s="90"/>
      <c r="N15" s="90" t="s">
        <v>104</v>
      </c>
      <c r="O15" s="93">
        <f>C15*E15*G15*I15*K15</f>
        <v>60</v>
      </c>
      <c r="P15" s="94" t="s">
        <v>8</v>
      </c>
      <c r="Q15" s="95"/>
      <c r="R15" s="24"/>
      <c r="S15" s="24"/>
      <c r="T15" s="24"/>
      <c r="U15" s="24"/>
      <c r="V15" s="24"/>
      <c r="W15" s="24"/>
      <c r="X15" s="24"/>
      <c r="Y15" s="24"/>
      <c r="Z15" s="24"/>
    </row>
    <row r="16" spans="1:26" ht="15.75">
      <c r="A16" s="92"/>
      <c r="B16" s="74" t="s">
        <v>145</v>
      </c>
      <c r="C16" s="95">
        <v>1</v>
      </c>
      <c r="D16" s="90" t="s">
        <v>103</v>
      </c>
      <c r="E16" s="90" t="s">
        <v>39</v>
      </c>
      <c r="F16" s="90" t="s">
        <v>103</v>
      </c>
      <c r="G16" s="90" t="s">
        <v>154</v>
      </c>
      <c r="H16" s="90" t="s">
        <v>103</v>
      </c>
      <c r="I16" s="90" t="s">
        <v>47</v>
      </c>
      <c r="J16" s="90" t="s">
        <v>103</v>
      </c>
      <c r="K16" s="90" t="s">
        <v>48</v>
      </c>
      <c r="L16" s="90"/>
      <c r="M16" s="90"/>
      <c r="N16" s="90" t="s">
        <v>104</v>
      </c>
      <c r="O16" s="93">
        <f>C16*E16*G16*I16*K16</f>
        <v>33.435000000000002</v>
      </c>
      <c r="P16" s="94" t="s">
        <v>8</v>
      </c>
      <c r="Q16" s="95"/>
      <c r="R16" s="24"/>
      <c r="S16" s="24"/>
      <c r="T16" s="24"/>
      <c r="U16" s="24"/>
      <c r="V16" s="24"/>
      <c r="W16" s="24"/>
      <c r="X16" s="24"/>
      <c r="Y16" s="24"/>
      <c r="Z16" s="24"/>
    </row>
    <row r="17" spans="1:26" ht="15.75">
      <c r="A17" s="92"/>
      <c r="B17" s="74" t="s">
        <v>153</v>
      </c>
      <c r="C17" s="95">
        <v>1</v>
      </c>
      <c r="D17" s="90" t="s">
        <v>103</v>
      </c>
      <c r="E17" s="90" t="s">
        <v>39</v>
      </c>
      <c r="F17" s="90" t="s">
        <v>103</v>
      </c>
      <c r="G17" s="90" t="s">
        <v>155</v>
      </c>
      <c r="H17" s="90" t="s">
        <v>103</v>
      </c>
      <c r="I17" s="90" t="s">
        <v>47</v>
      </c>
      <c r="J17" s="171" t="s">
        <v>103</v>
      </c>
      <c r="K17" s="90" t="s">
        <v>48</v>
      </c>
      <c r="L17" s="90"/>
      <c r="M17" s="90"/>
      <c r="N17" s="90" t="s">
        <v>104</v>
      </c>
      <c r="O17" s="93">
        <f>C17*E17*G17*I17*K17</f>
        <v>16.125</v>
      </c>
      <c r="P17" s="94" t="s">
        <v>8</v>
      </c>
      <c r="Q17" s="95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15.75">
      <c r="A18" s="92"/>
      <c r="B18" s="74" t="s">
        <v>147</v>
      </c>
      <c r="C18" s="95"/>
      <c r="D18" s="90"/>
      <c r="E18" s="90"/>
      <c r="F18" s="90"/>
      <c r="G18" s="90"/>
      <c r="H18" s="90"/>
      <c r="I18" s="90"/>
      <c r="J18" s="90"/>
      <c r="K18" s="90"/>
      <c r="L18" s="90"/>
      <c r="M18" s="90"/>
      <c r="N18" s="90"/>
      <c r="O18" s="93"/>
      <c r="P18" s="94"/>
      <c r="Q18" s="95"/>
      <c r="R18" s="24"/>
      <c r="S18" s="24"/>
      <c r="T18" s="24"/>
      <c r="U18" s="24"/>
      <c r="V18" s="24"/>
      <c r="W18" s="24"/>
      <c r="X18" s="24"/>
      <c r="Y18" s="24"/>
      <c r="Z18" s="24"/>
    </row>
    <row r="19" spans="1:26" ht="15.75">
      <c r="A19" s="92"/>
      <c r="B19" s="74" t="s">
        <v>49</v>
      </c>
      <c r="C19" s="75">
        <v>1</v>
      </c>
      <c r="D19" s="90" t="s">
        <v>103</v>
      </c>
      <c r="E19" s="90" t="s">
        <v>40</v>
      </c>
      <c r="F19" s="90" t="s">
        <v>41</v>
      </c>
      <c r="G19" s="90" t="s">
        <v>164</v>
      </c>
      <c r="H19" s="90" t="s">
        <v>42</v>
      </c>
      <c r="I19" s="90" t="s">
        <v>45</v>
      </c>
      <c r="J19" s="90" t="s">
        <v>43</v>
      </c>
      <c r="K19" s="90" t="s">
        <v>26</v>
      </c>
      <c r="L19" s="90" t="s">
        <v>103</v>
      </c>
      <c r="M19" s="90" t="s">
        <v>165</v>
      </c>
      <c r="N19" s="90" t="s">
        <v>104</v>
      </c>
      <c r="O19" s="93">
        <f>C19*E19*(G19+I19)*K19*M19</f>
        <v>179.92260000000002</v>
      </c>
      <c r="P19" s="94" t="s">
        <v>8</v>
      </c>
      <c r="Q19" s="95"/>
      <c r="R19" s="24"/>
      <c r="S19" s="24"/>
      <c r="T19" s="24"/>
      <c r="U19" s="24"/>
      <c r="V19" s="24"/>
      <c r="W19" s="24"/>
      <c r="X19" s="24"/>
      <c r="Y19" s="24"/>
      <c r="Z19" s="24"/>
    </row>
    <row r="20" spans="1:26" ht="15.75">
      <c r="A20" s="92"/>
      <c r="B20" s="74" t="s">
        <v>146</v>
      </c>
      <c r="C20" s="95">
        <v>1</v>
      </c>
      <c r="D20" s="90" t="s">
        <v>103</v>
      </c>
      <c r="E20" s="90" t="s">
        <v>170</v>
      </c>
      <c r="F20" s="90" t="s">
        <v>103</v>
      </c>
      <c r="G20" s="90" t="s">
        <v>157</v>
      </c>
      <c r="H20" s="90" t="s">
        <v>103</v>
      </c>
      <c r="I20" s="90" t="s">
        <v>165</v>
      </c>
      <c r="J20" s="90"/>
      <c r="K20" s="90"/>
      <c r="L20" s="90"/>
      <c r="M20" s="90"/>
      <c r="N20" s="90" t="s">
        <v>104</v>
      </c>
      <c r="O20" s="93">
        <f>C20*E20*G20*I20</f>
        <v>161.70000000000002</v>
      </c>
      <c r="P20" s="94" t="s">
        <v>8</v>
      </c>
      <c r="Q20" s="95"/>
      <c r="R20" s="24"/>
      <c r="S20" s="24"/>
      <c r="T20" s="24"/>
      <c r="U20" s="24"/>
      <c r="V20" s="24"/>
      <c r="W20" s="24"/>
      <c r="X20" s="24"/>
      <c r="Y20" s="24"/>
      <c r="Z20" s="24"/>
    </row>
    <row r="21" spans="1:26" ht="15.75">
      <c r="A21" s="92"/>
      <c r="B21" s="74" t="s">
        <v>145</v>
      </c>
      <c r="C21" s="95">
        <v>1</v>
      </c>
      <c r="D21" s="90" t="s">
        <v>103</v>
      </c>
      <c r="E21" s="90" t="s">
        <v>154</v>
      </c>
      <c r="F21" s="90" t="s">
        <v>103</v>
      </c>
      <c r="G21" s="90" t="s">
        <v>158</v>
      </c>
      <c r="H21" s="90" t="s">
        <v>103</v>
      </c>
      <c r="I21" s="90" t="s">
        <v>165</v>
      </c>
      <c r="J21" s="90"/>
      <c r="K21" s="90"/>
      <c r="L21" s="90"/>
      <c r="M21" s="90"/>
      <c r="N21" s="90" t="s">
        <v>104</v>
      </c>
      <c r="O21" s="93">
        <f>C21*E21*G21*I21</f>
        <v>40.45635</v>
      </c>
      <c r="P21" s="94" t="s">
        <v>8</v>
      </c>
      <c r="Q21" s="95"/>
      <c r="R21" s="24"/>
      <c r="S21" s="24"/>
      <c r="T21" s="24"/>
      <c r="U21" s="24"/>
      <c r="V21" s="24"/>
      <c r="W21" s="24"/>
      <c r="X21" s="24"/>
      <c r="Y21" s="24"/>
      <c r="Z21" s="24"/>
    </row>
    <row r="22" spans="1:26" ht="15.75">
      <c r="A22" s="92"/>
      <c r="B22" s="76"/>
      <c r="C22" s="75"/>
      <c r="D22" s="90"/>
      <c r="E22" s="90"/>
      <c r="F22" s="90"/>
      <c r="G22" s="99"/>
      <c r="H22" s="100"/>
      <c r="I22" s="100"/>
      <c r="J22" s="90"/>
      <c r="K22" s="198" t="s">
        <v>35</v>
      </c>
      <c r="L22" s="198"/>
      <c r="M22" s="198"/>
      <c r="N22" s="90" t="s">
        <v>104</v>
      </c>
      <c r="O22" s="115">
        <f>SUM(O14:O21)</f>
        <v>627.94395000000009</v>
      </c>
      <c r="P22" s="94" t="s">
        <v>8</v>
      </c>
      <c r="Q22" s="95"/>
      <c r="R22" s="24"/>
      <c r="S22" s="24"/>
      <c r="T22" s="24"/>
      <c r="U22" s="24"/>
      <c r="V22" s="24"/>
      <c r="W22" s="24"/>
      <c r="X22" s="24"/>
      <c r="Y22" s="24"/>
      <c r="Z22" s="24"/>
    </row>
    <row r="23" spans="1:26" ht="15.75">
      <c r="A23" s="90" t="s">
        <v>107</v>
      </c>
      <c r="B23" s="91" t="s">
        <v>141</v>
      </c>
      <c r="C23" s="91"/>
      <c r="D23" s="91"/>
      <c r="E23" s="91"/>
      <c r="F23" s="91"/>
      <c r="G23" s="91"/>
      <c r="H23" s="91"/>
      <c r="I23" s="97"/>
      <c r="J23" s="97"/>
      <c r="K23" s="97"/>
      <c r="L23" s="97"/>
      <c r="M23" s="91"/>
      <c r="N23" s="90" t="s">
        <v>104</v>
      </c>
      <c r="O23" s="101"/>
      <c r="P23" s="95"/>
      <c r="Q23" s="95"/>
      <c r="R23" s="24"/>
      <c r="S23" s="24"/>
      <c r="T23" s="24"/>
      <c r="U23" s="24"/>
      <c r="V23" s="24"/>
      <c r="W23" s="24"/>
      <c r="X23" s="24"/>
      <c r="Y23" s="24"/>
      <c r="Z23" s="24"/>
    </row>
    <row r="24" spans="1:26" ht="15.75">
      <c r="A24" s="92"/>
      <c r="B24" s="74" t="s">
        <v>38</v>
      </c>
      <c r="C24" s="75">
        <v>1</v>
      </c>
      <c r="D24" s="90" t="s">
        <v>103</v>
      </c>
      <c r="E24" s="90" t="s">
        <v>40</v>
      </c>
      <c r="F24" s="90" t="s">
        <v>41</v>
      </c>
      <c r="G24" s="90" t="s">
        <v>164</v>
      </c>
      <c r="H24" s="90" t="s">
        <v>42</v>
      </c>
      <c r="I24" s="90" t="s">
        <v>45</v>
      </c>
      <c r="J24" s="90" t="s">
        <v>43</v>
      </c>
      <c r="K24" s="90" t="s">
        <v>24</v>
      </c>
      <c r="L24" s="90" t="s">
        <v>103</v>
      </c>
      <c r="M24" s="90" t="s">
        <v>23</v>
      </c>
      <c r="N24" s="90" t="s">
        <v>104</v>
      </c>
      <c r="O24" s="93">
        <f>C24*E24*(G24+I24)*K24*M24</f>
        <v>477.0675</v>
      </c>
      <c r="P24" s="94" t="s">
        <v>8</v>
      </c>
      <c r="Q24" s="112"/>
      <c r="R24" s="24"/>
      <c r="S24" s="24"/>
      <c r="T24" s="24"/>
      <c r="U24" s="24"/>
      <c r="V24" s="24"/>
      <c r="W24" s="24"/>
      <c r="X24" s="24"/>
      <c r="Y24" s="24"/>
      <c r="Z24" s="24"/>
    </row>
    <row r="25" spans="1:26" ht="15.75">
      <c r="A25" s="92"/>
      <c r="B25" s="74" t="s">
        <v>146</v>
      </c>
      <c r="C25" s="95">
        <v>1</v>
      </c>
      <c r="D25" s="90" t="s">
        <v>103</v>
      </c>
      <c r="E25" s="90" t="s">
        <v>40</v>
      </c>
      <c r="F25" s="90" t="s">
        <v>103</v>
      </c>
      <c r="G25" s="90" t="s">
        <v>170</v>
      </c>
      <c r="H25" s="90" t="s">
        <v>103</v>
      </c>
      <c r="I25" s="90" t="s">
        <v>24</v>
      </c>
      <c r="J25" s="90" t="s">
        <v>103</v>
      </c>
      <c r="K25" s="90" t="s">
        <v>23</v>
      </c>
      <c r="L25" s="90"/>
      <c r="M25" s="90"/>
      <c r="N25" s="90" t="s">
        <v>104</v>
      </c>
      <c r="O25" s="93">
        <f>C25*E25*G25*I25*K25</f>
        <v>210</v>
      </c>
      <c r="P25" s="94" t="s">
        <v>8</v>
      </c>
      <c r="Q25" s="112"/>
      <c r="R25" s="24"/>
      <c r="S25" s="24"/>
      <c r="T25" s="24"/>
      <c r="U25" s="24"/>
      <c r="V25" s="24"/>
      <c r="W25" s="24"/>
      <c r="X25" s="24"/>
      <c r="Y25" s="24"/>
      <c r="Z25" s="24"/>
    </row>
    <row r="26" spans="1:26" ht="15.75">
      <c r="A26" s="92"/>
      <c r="B26" s="74" t="s">
        <v>145</v>
      </c>
      <c r="C26" s="95">
        <v>1</v>
      </c>
      <c r="D26" s="90" t="s">
        <v>103</v>
      </c>
      <c r="E26" s="90" t="s">
        <v>39</v>
      </c>
      <c r="F26" s="90" t="s">
        <v>103</v>
      </c>
      <c r="G26" s="90" t="s">
        <v>154</v>
      </c>
      <c r="H26" s="90" t="s">
        <v>103</v>
      </c>
      <c r="I26" s="90" t="s">
        <v>24</v>
      </c>
      <c r="J26" s="90" t="s">
        <v>103</v>
      </c>
      <c r="K26" s="90" t="s">
        <v>23</v>
      </c>
      <c r="L26" s="90"/>
      <c r="M26" s="90"/>
      <c r="N26" s="90" t="s">
        <v>104</v>
      </c>
      <c r="O26" s="93">
        <f>C26*E26*G26*I26*K26</f>
        <v>117.02250000000001</v>
      </c>
      <c r="P26" s="94" t="s">
        <v>8</v>
      </c>
      <c r="Q26" s="112"/>
      <c r="R26" s="24"/>
      <c r="S26" s="24"/>
      <c r="T26" s="24"/>
      <c r="U26" s="24"/>
      <c r="V26" s="24"/>
      <c r="W26" s="24"/>
      <c r="X26" s="24"/>
      <c r="Y26" s="24"/>
      <c r="Z26" s="24"/>
    </row>
    <row r="27" spans="1:26" ht="15.75">
      <c r="A27" s="102"/>
      <c r="B27" s="74" t="s">
        <v>153</v>
      </c>
      <c r="C27" s="95">
        <v>1</v>
      </c>
      <c r="D27" s="90" t="s">
        <v>103</v>
      </c>
      <c r="E27" s="90" t="s">
        <v>39</v>
      </c>
      <c r="F27" s="90" t="s">
        <v>103</v>
      </c>
      <c r="G27" s="90" t="s">
        <v>155</v>
      </c>
      <c r="H27" s="90" t="s">
        <v>103</v>
      </c>
      <c r="I27" s="90" t="s">
        <v>24</v>
      </c>
      <c r="J27" s="90" t="s">
        <v>103</v>
      </c>
      <c r="K27" s="90" t="s">
        <v>23</v>
      </c>
      <c r="L27" s="90"/>
      <c r="M27" s="90"/>
      <c r="N27" s="90" t="s">
        <v>104</v>
      </c>
      <c r="O27" s="93">
        <f>C27*E27*G27*I27*K27</f>
        <v>56.4375</v>
      </c>
      <c r="P27" s="94" t="s">
        <v>8</v>
      </c>
      <c r="Q27" s="95"/>
      <c r="R27" s="24"/>
      <c r="S27" s="24"/>
      <c r="T27" s="24"/>
      <c r="U27" s="24"/>
      <c r="V27" s="24"/>
      <c r="W27" s="24"/>
      <c r="X27" s="24"/>
      <c r="Y27" s="24"/>
      <c r="Z27" s="24"/>
    </row>
    <row r="28" spans="1:26" ht="15.75">
      <c r="A28" s="95"/>
      <c r="B28" s="95"/>
      <c r="C28" s="95"/>
      <c r="D28" s="95"/>
      <c r="E28" s="90"/>
      <c r="F28" s="90"/>
      <c r="G28" s="90"/>
      <c r="H28" s="94"/>
      <c r="I28" s="94"/>
      <c r="J28" s="94"/>
      <c r="K28" s="94"/>
      <c r="L28" s="94"/>
      <c r="M28" s="94" t="s">
        <v>35</v>
      </c>
      <c r="N28" s="90" t="s">
        <v>104</v>
      </c>
      <c r="O28" s="115">
        <f>SUM(O24:O27)</f>
        <v>860.52750000000003</v>
      </c>
      <c r="P28" s="94" t="s">
        <v>8</v>
      </c>
      <c r="Q28" s="95"/>
      <c r="R28" s="24"/>
      <c r="S28" s="24"/>
      <c r="T28" s="24"/>
      <c r="U28" s="24"/>
      <c r="V28" s="24"/>
      <c r="W28" s="24"/>
      <c r="X28" s="24"/>
      <c r="Y28" s="24"/>
      <c r="Z28" s="24"/>
    </row>
    <row r="29" spans="1:26" ht="15.75">
      <c r="A29" s="90" t="s">
        <v>110</v>
      </c>
      <c r="B29" s="199" t="s">
        <v>160</v>
      </c>
      <c r="C29" s="199"/>
      <c r="D29" s="199"/>
      <c r="E29" s="199"/>
      <c r="F29" s="199"/>
      <c r="G29" s="199"/>
      <c r="H29" s="199"/>
      <c r="I29" s="199"/>
      <c r="J29" s="199"/>
      <c r="K29" s="199"/>
      <c r="L29" s="199"/>
      <c r="M29" s="199"/>
      <c r="N29" s="199"/>
      <c r="O29" s="199"/>
      <c r="P29" s="94"/>
      <c r="Q29" s="95"/>
      <c r="R29" s="24"/>
      <c r="S29" s="24"/>
      <c r="T29" s="24"/>
      <c r="U29" s="24"/>
      <c r="V29" s="24"/>
      <c r="W29" s="24"/>
      <c r="X29" s="24"/>
      <c r="Y29" s="24"/>
      <c r="Z29" s="24"/>
    </row>
    <row r="30" spans="1:26" ht="15.75">
      <c r="A30" s="95"/>
      <c r="B30" s="74" t="s">
        <v>38</v>
      </c>
      <c r="C30" s="75">
        <v>1</v>
      </c>
      <c r="D30" s="90" t="s">
        <v>103</v>
      </c>
      <c r="E30" s="90" t="s">
        <v>40</v>
      </c>
      <c r="F30" s="90" t="s">
        <v>41</v>
      </c>
      <c r="G30" s="90" t="s">
        <v>164</v>
      </c>
      <c r="H30" s="90" t="s">
        <v>42</v>
      </c>
      <c r="I30" s="90" t="s">
        <v>45</v>
      </c>
      <c r="J30" s="90" t="s">
        <v>43</v>
      </c>
      <c r="K30" s="90" t="s">
        <v>23</v>
      </c>
      <c r="L30" s="90"/>
      <c r="M30" s="90"/>
      <c r="N30" s="90" t="s">
        <v>104</v>
      </c>
      <c r="O30" s="93">
        <f t="shared" ref="O30:O33" si="0">C30*E30*(G30+I30)*K30</f>
        <v>636.09</v>
      </c>
      <c r="P30" s="94" t="s">
        <v>27</v>
      </c>
      <c r="Q30" s="95"/>
      <c r="R30" s="24"/>
      <c r="S30" s="24"/>
      <c r="T30" s="24"/>
      <c r="U30" s="24"/>
      <c r="V30" s="24"/>
      <c r="W30" s="24"/>
      <c r="X30" s="24"/>
      <c r="Y30" s="24"/>
      <c r="Z30" s="24"/>
    </row>
    <row r="31" spans="1:26" ht="15.75">
      <c r="A31" s="95"/>
      <c r="B31" s="74" t="s">
        <v>146</v>
      </c>
      <c r="C31" s="95">
        <v>1</v>
      </c>
      <c r="D31" s="90" t="s">
        <v>103</v>
      </c>
      <c r="E31" s="90" t="s">
        <v>40</v>
      </c>
      <c r="F31" s="90" t="s">
        <v>103</v>
      </c>
      <c r="G31" s="90" t="s">
        <v>170</v>
      </c>
      <c r="H31" s="90" t="s">
        <v>103</v>
      </c>
      <c r="I31" s="90" t="s">
        <v>24</v>
      </c>
      <c r="J31" s="90" t="s">
        <v>103</v>
      </c>
      <c r="K31" s="90" t="s">
        <v>23</v>
      </c>
      <c r="L31" s="90"/>
      <c r="M31" s="90"/>
      <c r="N31" s="90" t="s">
        <v>104</v>
      </c>
      <c r="O31" s="93">
        <f t="shared" si="0"/>
        <v>285.25</v>
      </c>
      <c r="P31" s="94" t="s">
        <v>27</v>
      </c>
      <c r="Q31" s="95"/>
      <c r="R31" s="24"/>
      <c r="S31" s="24"/>
      <c r="T31" s="24"/>
      <c r="U31" s="24"/>
      <c r="V31" s="24"/>
      <c r="W31" s="24"/>
      <c r="X31" s="24"/>
      <c r="Y31" s="24"/>
      <c r="Z31" s="24"/>
    </row>
    <row r="32" spans="1:26" ht="15.75">
      <c r="A32" s="95"/>
      <c r="B32" s="74" t="s">
        <v>145</v>
      </c>
      <c r="C32" s="95">
        <v>1</v>
      </c>
      <c r="D32" s="90" t="s">
        <v>103</v>
      </c>
      <c r="E32" s="90" t="s">
        <v>39</v>
      </c>
      <c r="F32" s="90" t="s">
        <v>103</v>
      </c>
      <c r="G32" s="90" t="s">
        <v>154</v>
      </c>
      <c r="H32" s="90" t="s">
        <v>103</v>
      </c>
      <c r="I32" s="90" t="s">
        <v>24</v>
      </c>
      <c r="J32" s="90" t="s">
        <v>103</v>
      </c>
      <c r="K32" s="90" t="s">
        <v>23</v>
      </c>
      <c r="L32" s="90"/>
      <c r="M32" s="90"/>
      <c r="N32" s="90" t="s">
        <v>104</v>
      </c>
      <c r="O32" s="93">
        <f t="shared" si="0"/>
        <v>158.655</v>
      </c>
      <c r="P32" s="94" t="s">
        <v>27</v>
      </c>
      <c r="Q32" s="95"/>
      <c r="R32" s="24"/>
      <c r="S32" s="24"/>
      <c r="T32" s="24"/>
      <c r="U32" s="24"/>
      <c r="V32" s="24"/>
      <c r="W32" s="24"/>
      <c r="X32" s="24"/>
      <c r="Y32" s="24"/>
      <c r="Z32" s="24"/>
    </row>
    <row r="33" spans="1:26" ht="15.75">
      <c r="A33" s="95"/>
      <c r="B33" s="74" t="s">
        <v>153</v>
      </c>
      <c r="C33" s="95">
        <v>1</v>
      </c>
      <c r="D33" s="90" t="s">
        <v>103</v>
      </c>
      <c r="E33" s="90" t="s">
        <v>39</v>
      </c>
      <c r="F33" s="90" t="s">
        <v>103</v>
      </c>
      <c r="G33" s="90" t="s">
        <v>155</v>
      </c>
      <c r="H33" s="90" t="s">
        <v>103</v>
      </c>
      <c r="I33" s="90" t="s">
        <v>24</v>
      </c>
      <c r="J33" s="90" t="s">
        <v>103</v>
      </c>
      <c r="K33" s="90" t="s">
        <v>23</v>
      </c>
      <c r="L33" s="90"/>
      <c r="M33" s="90"/>
      <c r="N33" s="90" t="s">
        <v>104</v>
      </c>
      <c r="O33" s="93">
        <f t="shared" si="0"/>
        <v>77.875</v>
      </c>
      <c r="P33" s="94" t="s">
        <v>27</v>
      </c>
      <c r="Q33" s="95"/>
      <c r="R33" s="24"/>
      <c r="S33" s="24"/>
      <c r="T33" s="24"/>
      <c r="U33" s="24"/>
      <c r="V33" s="24"/>
      <c r="W33" s="24"/>
      <c r="X33" s="24"/>
      <c r="Y33" s="24"/>
      <c r="Z33" s="24"/>
    </row>
    <row r="34" spans="1:26" ht="15.75">
      <c r="A34" s="95"/>
      <c r="B34" s="95"/>
      <c r="C34" s="95"/>
      <c r="D34" s="95"/>
      <c r="E34" s="90"/>
      <c r="F34" s="90"/>
      <c r="G34" s="90"/>
      <c r="H34" s="94"/>
      <c r="I34" s="94"/>
      <c r="J34" s="94"/>
      <c r="K34" s="94"/>
      <c r="L34" s="94"/>
      <c r="M34" s="94" t="s">
        <v>35</v>
      </c>
      <c r="N34" s="90" t="s">
        <v>104</v>
      </c>
      <c r="O34" s="115">
        <f>SUM(O30:O33)</f>
        <v>1157.8700000000001</v>
      </c>
      <c r="P34" s="94" t="s">
        <v>27</v>
      </c>
      <c r="Q34" s="95"/>
      <c r="R34" s="24"/>
      <c r="S34" s="24"/>
      <c r="T34" s="24"/>
      <c r="U34" s="24"/>
      <c r="V34" s="24"/>
      <c r="W34" s="24"/>
      <c r="X34" s="24"/>
      <c r="Y34" s="24"/>
      <c r="Z34" s="24"/>
    </row>
    <row r="35" spans="1:26" ht="15.75">
      <c r="A35" s="103" t="s">
        <v>115</v>
      </c>
      <c r="B35" s="91" t="s">
        <v>50</v>
      </c>
      <c r="C35" s="91"/>
      <c r="D35" s="91"/>
      <c r="E35" s="97"/>
      <c r="F35" s="97"/>
      <c r="G35" s="97"/>
      <c r="H35" s="97"/>
      <c r="I35" s="97"/>
      <c r="J35" s="97"/>
      <c r="K35" s="97"/>
      <c r="L35" s="97"/>
      <c r="M35" s="116"/>
      <c r="N35" s="90"/>
      <c r="O35" s="94"/>
      <c r="P35" s="95"/>
      <c r="Q35" s="95"/>
      <c r="R35" s="24"/>
      <c r="S35" s="24"/>
      <c r="T35" s="24"/>
      <c r="U35" s="24"/>
      <c r="V35" s="24"/>
      <c r="W35" s="24"/>
      <c r="X35" s="24"/>
      <c r="Y35" s="24"/>
      <c r="Z35" s="24"/>
    </row>
    <row r="36" spans="1:26" ht="15.75">
      <c r="A36" s="103"/>
      <c r="B36" s="116" t="s">
        <v>148</v>
      </c>
      <c r="C36" s="116"/>
      <c r="D36" s="116"/>
      <c r="E36" s="97"/>
      <c r="F36" s="97"/>
      <c r="G36" s="97"/>
      <c r="H36" s="97"/>
      <c r="I36" s="97"/>
      <c r="J36" s="97"/>
      <c r="K36" s="97"/>
      <c r="L36" s="97"/>
      <c r="M36" s="91"/>
      <c r="N36" s="90"/>
      <c r="O36" s="94"/>
      <c r="P36" s="95"/>
      <c r="Q36" s="95"/>
      <c r="R36" s="24"/>
      <c r="S36" s="24"/>
      <c r="T36" s="24"/>
      <c r="U36" s="24"/>
      <c r="V36" s="24"/>
      <c r="W36" s="24"/>
      <c r="X36" s="24"/>
      <c r="Y36" s="24"/>
      <c r="Z36" s="24"/>
    </row>
    <row r="37" spans="1:26" ht="15.75">
      <c r="A37" s="103"/>
      <c r="B37" s="74" t="s">
        <v>38</v>
      </c>
      <c r="C37" s="75">
        <v>1</v>
      </c>
      <c r="D37" s="90" t="s">
        <v>103</v>
      </c>
      <c r="E37" s="90" t="s">
        <v>40</v>
      </c>
      <c r="F37" s="90" t="s">
        <v>41</v>
      </c>
      <c r="G37" s="90" t="s">
        <v>164</v>
      </c>
      <c r="H37" s="90" t="s">
        <v>42</v>
      </c>
      <c r="I37" s="90" t="s">
        <v>45</v>
      </c>
      <c r="J37" s="90" t="s">
        <v>43</v>
      </c>
      <c r="K37" s="90" t="s">
        <v>149</v>
      </c>
      <c r="L37" s="90"/>
      <c r="M37" s="90"/>
      <c r="N37" s="90" t="s">
        <v>104</v>
      </c>
      <c r="O37" s="93">
        <f>C37*E37*(G37+I37)*K37</f>
        <v>681.52500000000009</v>
      </c>
      <c r="P37" s="94" t="s">
        <v>27</v>
      </c>
      <c r="Q37" s="102"/>
      <c r="R37" s="24"/>
      <c r="S37" s="24"/>
      <c r="T37" s="24"/>
      <c r="U37" s="24"/>
      <c r="V37" s="24"/>
      <c r="W37" s="24"/>
      <c r="X37" s="24"/>
      <c r="Y37" s="24"/>
      <c r="Z37" s="24"/>
    </row>
    <row r="38" spans="1:26" ht="15.75">
      <c r="A38" s="102"/>
      <c r="B38" s="74" t="s">
        <v>146</v>
      </c>
      <c r="C38" s="95">
        <v>1</v>
      </c>
      <c r="D38" s="90" t="s">
        <v>103</v>
      </c>
      <c r="E38" s="90" t="s">
        <v>170</v>
      </c>
      <c r="F38" s="90" t="s">
        <v>103</v>
      </c>
      <c r="G38" s="90" t="s">
        <v>156</v>
      </c>
      <c r="H38" s="90"/>
      <c r="I38" s="90"/>
      <c r="J38" s="90"/>
      <c r="K38" s="90"/>
      <c r="L38" s="90"/>
      <c r="M38" s="90"/>
      <c r="N38" s="90" t="s">
        <v>104</v>
      </c>
      <c r="O38" s="93">
        <f>C38*E38*G38</f>
        <v>520</v>
      </c>
      <c r="P38" s="94" t="s">
        <v>27</v>
      </c>
      <c r="Q38" s="95"/>
      <c r="R38" s="24"/>
      <c r="S38" s="24"/>
      <c r="T38" s="24"/>
      <c r="U38" s="24"/>
      <c r="V38" s="24"/>
      <c r="W38" s="24"/>
      <c r="X38" s="24"/>
      <c r="Y38" s="24"/>
      <c r="Z38" s="24"/>
    </row>
    <row r="39" spans="1:26" ht="15.75">
      <c r="A39" s="102"/>
      <c r="B39" s="74" t="s">
        <v>145</v>
      </c>
      <c r="C39" s="95">
        <v>1</v>
      </c>
      <c r="D39" s="90" t="s">
        <v>103</v>
      </c>
      <c r="E39" s="90" t="s">
        <v>154</v>
      </c>
      <c r="F39" s="90" t="s">
        <v>103</v>
      </c>
      <c r="G39" s="90" t="s">
        <v>23</v>
      </c>
      <c r="H39" s="90"/>
      <c r="I39" s="90"/>
      <c r="J39" s="90"/>
      <c r="K39" s="90"/>
      <c r="L39" s="90"/>
      <c r="M39" s="90"/>
      <c r="N39" s="90" t="s">
        <v>104</v>
      </c>
      <c r="O39" s="93">
        <f>C39*E39*G39</f>
        <v>156.03</v>
      </c>
      <c r="P39" s="94" t="s">
        <v>27</v>
      </c>
      <c r="Q39" s="95"/>
      <c r="R39" s="24"/>
      <c r="S39" s="24"/>
      <c r="T39" s="24"/>
      <c r="U39" s="24"/>
      <c r="V39" s="24"/>
      <c r="W39" s="24"/>
      <c r="X39" s="24"/>
      <c r="Y39" s="24"/>
      <c r="Z39" s="24"/>
    </row>
    <row r="40" spans="1:26" ht="15.75">
      <c r="A40" s="102"/>
      <c r="B40" s="74"/>
      <c r="C40" s="95"/>
      <c r="D40" s="90"/>
      <c r="E40" s="90"/>
      <c r="F40" s="90"/>
      <c r="G40" s="90"/>
      <c r="H40" s="90"/>
      <c r="I40" s="90"/>
      <c r="J40" s="90"/>
      <c r="K40" s="90"/>
      <c r="L40" s="90"/>
      <c r="M40" s="90" t="s">
        <v>35</v>
      </c>
      <c r="N40" s="90" t="s">
        <v>104</v>
      </c>
      <c r="O40" s="115">
        <f>SUM(O37:O39)</f>
        <v>1357.5550000000001</v>
      </c>
      <c r="P40" s="94" t="s">
        <v>27</v>
      </c>
      <c r="Q40" s="95"/>
      <c r="R40" s="24"/>
      <c r="S40" s="24"/>
      <c r="T40" s="24"/>
      <c r="U40" s="24"/>
      <c r="V40" s="24"/>
      <c r="W40" s="24"/>
      <c r="X40" s="24"/>
      <c r="Y40" s="24"/>
      <c r="Z40" s="24"/>
    </row>
    <row r="41" spans="1:26" ht="15.75">
      <c r="A41" s="104" t="s">
        <v>25</v>
      </c>
      <c r="B41" s="95" t="s">
        <v>51</v>
      </c>
      <c r="C41" s="95"/>
      <c r="D41" s="95"/>
      <c r="E41" s="105"/>
      <c r="F41" s="90"/>
      <c r="G41" s="90"/>
      <c r="H41" s="105"/>
      <c r="I41" s="95"/>
      <c r="J41" s="95"/>
      <c r="K41" s="95"/>
      <c r="L41" s="95"/>
      <c r="M41" s="106"/>
      <c r="N41" s="90"/>
      <c r="O41" s="107"/>
      <c r="P41" s="94"/>
      <c r="Q41" s="95"/>
      <c r="R41" s="24"/>
      <c r="S41" s="24"/>
      <c r="T41" s="24"/>
      <c r="U41" s="24"/>
      <c r="V41" s="24"/>
      <c r="W41" s="24"/>
      <c r="X41" s="24"/>
      <c r="Y41" s="24"/>
      <c r="Z41" s="24"/>
    </row>
    <row r="42" spans="1:26" ht="15.75">
      <c r="A42" s="102"/>
      <c r="B42" s="75" t="s">
        <v>46</v>
      </c>
      <c r="C42" s="95"/>
      <c r="D42" s="95"/>
      <c r="E42" s="90" t="s">
        <v>39</v>
      </c>
      <c r="F42" s="90" t="s">
        <v>103</v>
      </c>
      <c r="G42" s="90" t="s">
        <v>172</v>
      </c>
      <c r="H42" s="90" t="s">
        <v>103</v>
      </c>
      <c r="I42" s="90" t="s">
        <v>173</v>
      </c>
      <c r="J42" s="90" t="s">
        <v>103</v>
      </c>
      <c r="K42" s="90" t="s">
        <v>44</v>
      </c>
      <c r="L42" s="90"/>
      <c r="M42" s="90"/>
      <c r="N42" s="90" t="s">
        <v>104</v>
      </c>
      <c r="O42" s="154">
        <f>E42*G42*I42*K42</f>
        <v>18487.5</v>
      </c>
      <c r="P42" s="94" t="s">
        <v>8</v>
      </c>
      <c r="Q42" s="95"/>
      <c r="R42" s="24"/>
      <c r="S42" s="24"/>
      <c r="T42" s="24"/>
      <c r="U42" s="24"/>
      <c r="V42" s="24"/>
      <c r="W42" s="24"/>
      <c r="X42" s="24"/>
      <c r="Y42" s="24"/>
      <c r="Z42" s="24"/>
    </row>
    <row r="43" spans="1:26" ht="15.75">
      <c r="A43" s="102"/>
      <c r="B43" s="95"/>
      <c r="C43" s="95"/>
      <c r="D43" s="95"/>
      <c r="E43" s="105"/>
      <c r="F43" s="105"/>
      <c r="G43" s="105"/>
      <c r="H43" s="105"/>
      <c r="I43" s="94"/>
      <c r="J43" s="108"/>
      <c r="K43" s="109"/>
      <c r="L43" s="109"/>
      <c r="M43" s="109" t="s">
        <v>35</v>
      </c>
      <c r="N43" s="90" t="s">
        <v>104</v>
      </c>
      <c r="O43" s="170">
        <f>SUM(O42:O42)</f>
        <v>18487.5</v>
      </c>
      <c r="P43" s="94" t="s">
        <v>8</v>
      </c>
      <c r="Q43" s="95"/>
      <c r="R43" s="24"/>
      <c r="S43" s="24"/>
      <c r="T43" s="24"/>
      <c r="U43" s="24"/>
      <c r="V43" s="24"/>
      <c r="W43" s="24"/>
      <c r="X43" s="24"/>
      <c r="Y43" s="24"/>
      <c r="Z43" s="24"/>
    </row>
    <row r="44" spans="1:26" ht="15.75">
      <c r="A44" s="102"/>
      <c r="B44" s="110" t="s">
        <v>52</v>
      </c>
      <c r="C44" s="95"/>
      <c r="D44" s="95"/>
      <c r="E44" s="105"/>
      <c r="F44" s="105"/>
      <c r="G44" s="105"/>
      <c r="H44" s="105"/>
      <c r="I44" s="106"/>
      <c r="J44" s="90"/>
      <c r="K44" s="90"/>
      <c r="L44" s="90"/>
      <c r="M44" s="90"/>
      <c r="N44" s="90"/>
      <c r="O44" s="107"/>
      <c r="P44" s="94"/>
      <c r="Q44" s="95"/>
      <c r="R44" s="24"/>
      <c r="S44" s="24"/>
      <c r="T44" s="24"/>
      <c r="U44" s="24"/>
      <c r="V44" s="24"/>
      <c r="W44" s="24"/>
      <c r="X44" s="24"/>
      <c r="Y44" s="24"/>
      <c r="Z44" s="24"/>
    </row>
    <row r="45" spans="1:26" ht="15.75">
      <c r="A45" s="102"/>
      <c r="B45" s="75" t="s">
        <v>53</v>
      </c>
      <c r="C45" s="95"/>
      <c r="D45" s="95"/>
      <c r="E45" s="90" t="s">
        <v>39</v>
      </c>
      <c r="F45" s="90" t="s">
        <v>103</v>
      </c>
      <c r="G45" s="90" t="s">
        <v>164</v>
      </c>
      <c r="H45" s="90" t="s">
        <v>103</v>
      </c>
      <c r="I45" s="90" t="s">
        <v>45</v>
      </c>
      <c r="J45" s="90" t="s">
        <v>103</v>
      </c>
      <c r="K45" s="90" t="s">
        <v>44</v>
      </c>
      <c r="L45" s="90"/>
      <c r="M45" s="90"/>
      <c r="N45" s="90" t="s">
        <v>104</v>
      </c>
      <c r="O45" s="115">
        <f>E45*G45*I45*K45</f>
        <v>4914.0874999999996</v>
      </c>
      <c r="P45" s="94" t="s">
        <v>8</v>
      </c>
      <c r="Q45" s="95"/>
      <c r="R45" s="24"/>
      <c r="S45" s="24"/>
      <c r="T45" s="24"/>
      <c r="U45" s="24"/>
      <c r="V45" s="24"/>
      <c r="W45" s="24"/>
      <c r="X45" s="24"/>
      <c r="Y45" s="24"/>
      <c r="Z45" s="24"/>
    </row>
    <row r="46" spans="1:26" ht="15.75">
      <c r="A46" s="102"/>
      <c r="B46" s="75"/>
      <c r="C46" s="95"/>
      <c r="D46" s="95"/>
      <c r="E46" s="90"/>
      <c r="F46" s="90"/>
      <c r="G46" s="90"/>
      <c r="H46" s="90"/>
      <c r="I46" s="90"/>
      <c r="J46" s="90"/>
      <c r="K46" s="90"/>
      <c r="L46" s="90"/>
      <c r="M46" s="90"/>
      <c r="N46" s="90"/>
      <c r="O46" s="96"/>
      <c r="P46" s="94"/>
      <c r="Q46" s="95"/>
      <c r="R46" s="24"/>
      <c r="S46" s="24"/>
      <c r="T46" s="24"/>
      <c r="U46" s="24"/>
      <c r="V46" s="24"/>
      <c r="W46" s="24"/>
      <c r="X46" s="24"/>
      <c r="Y46" s="24"/>
      <c r="Z46" s="24"/>
    </row>
    <row r="47" spans="1:26" ht="15.75">
      <c r="A47" s="102"/>
      <c r="B47" s="75"/>
      <c r="C47" s="95"/>
      <c r="D47" s="117" t="s">
        <v>151</v>
      </c>
      <c r="E47" s="117"/>
      <c r="F47" s="117" t="s">
        <v>152</v>
      </c>
      <c r="G47" s="118">
        <f>O42</f>
        <v>18487.5</v>
      </c>
      <c r="H47" s="118" t="s">
        <v>54</v>
      </c>
      <c r="I47" s="119">
        <f>O45</f>
        <v>4914.0874999999996</v>
      </c>
      <c r="J47" s="117" t="s">
        <v>150</v>
      </c>
      <c r="K47" s="120"/>
      <c r="L47" s="120"/>
      <c r="M47" s="121" t="s">
        <v>35</v>
      </c>
      <c r="N47" s="122" t="s">
        <v>162</v>
      </c>
      <c r="O47" s="123">
        <f>O43-O45</f>
        <v>13573.4125</v>
      </c>
      <c r="P47" s="124" t="s">
        <v>8</v>
      </c>
      <c r="Q47" s="95"/>
      <c r="R47" s="24"/>
      <c r="S47" s="24"/>
      <c r="T47" s="24"/>
      <c r="U47" s="24"/>
      <c r="V47" s="24"/>
      <c r="W47" s="24"/>
      <c r="X47" s="24"/>
      <c r="Y47" s="24"/>
      <c r="Z47" s="24"/>
    </row>
    <row r="48" spans="1:26" ht="15.75">
      <c r="A48" s="102"/>
      <c r="B48" s="75"/>
      <c r="C48" s="95"/>
      <c r="D48" s="95"/>
      <c r="E48" s="90"/>
      <c r="F48" s="90"/>
      <c r="G48" s="90"/>
      <c r="H48" s="90"/>
      <c r="I48" s="90"/>
      <c r="J48" s="90"/>
      <c r="K48" s="90"/>
      <c r="L48" s="90"/>
      <c r="M48" s="90"/>
      <c r="N48" s="90"/>
      <c r="O48" s="96"/>
      <c r="P48" s="94"/>
      <c r="Q48" s="95"/>
      <c r="R48" s="24"/>
      <c r="S48" s="24"/>
      <c r="T48" s="24"/>
      <c r="U48" s="24"/>
      <c r="V48" s="24"/>
      <c r="W48" s="24"/>
      <c r="X48" s="24"/>
      <c r="Y48" s="24"/>
      <c r="Z48" s="24"/>
    </row>
    <row r="49" spans="1:27" ht="15.75">
      <c r="A49" s="102"/>
      <c r="B49" s="75"/>
      <c r="C49" s="95"/>
      <c r="D49" s="95"/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160"/>
      <c r="P49" s="94"/>
      <c r="Q49" s="95"/>
      <c r="R49" s="24"/>
      <c r="S49" s="24"/>
      <c r="T49" s="24"/>
      <c r="U49" s="24"/>
      <c r="V49" s="24"/>
      <c r="W49" s="24"/>
      <c r="X49" s="24"/>
      <c r="Y49" s="24"/>
      <c r="Z49" s="24"/>
    </row>
    <row r="50" spans="1:27" ht="15.75">
      <c r="A50" s="102"/>
      <c r="B50" s="75"/>
      <c r="C50" s="95"/>
      <c r="D50" s="95"/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160"/>
      <c r="P50" s="94"/>
      <c r="Q50" s="95"/>
      <c r="R50" s="24"/>
      <c r="S50" s="24"/>
      <c r="T50" s="24"/>
      <c r="U50" s="24"/>
      <c r="V50" s="24"/>
      <c r="W50" s="24"/>
      <c r="X50" s="24"/>
      <c r="Y50" s="24"/>
      <c r="Z50" s="24"/>
    </row>
    <row r="51" spans="1:27" ht="15.75">
      <c r="A51" s="95"/>
      <c r="B51" s="74" t="s">
        <v>0</v>
      </c>
      <c r="C51" s="74"/>
      <c r="D51" s="74"/>
      <c r="E51" s="74"/>
      <c r="F51" s="74"/>
      <c r="G51" s="90"/>
      <c r="H51" s="74"/>
      <c r="I51" s="74"/>
      <c r="J51" s="74"/>
      <c r="K51" s="74"/>
      <c r="L51" s="74"/>
      <c r="M51" s="74"/>
      <c r="N51" s="74"/>
      <c r="O51" s="74"/>
      <c r="P51" s="74"/>
      <c r="Q51" s="95"/>
      <c r="R51" s="24"/>
      <c r="S51" s="24"/>
      <c r="T51" s="24"/>
      <c r="U51" s="24"/>
      <c r="V51" s="24"/>
      <c r="W51" s="24"/>
      <c r="X51" s="24"/>
      <c r="Y51" s="24"/>
      <c r="Z51" s="24"/>
      <c r="AA51" s="24"/>
    </row>
    <row r="52" spans="1:27" ht="15.75">
      <c r="A52" s="95"/>
      <c r="B52" s="74"/>
      <c r="C52" s="74"/>
      <c r="D52" s="74"/>
      <c r="E52" s="74"/>
      <c r="F52" s="74"/>
      <c r="G52" s="90"/>
      <c r="H52" s="74"/>
      <c r="I52" s="74"/>
      <c r="J52" s="74"/>
      <c r="K52" s="74"/>
      <c r="L52" s="74"/>
      <c r="M52" s="74"/>
      <c r="N52" s="74"/>
      <c r="O52" s="74"/>
      <c r="P52" s="74"/>
      <c r="Q52" s="95"/>
      <c r="R52" s="24"/>
      <c r="S52" s="24"/>
      <c r="T52" s="24"/>
      <c r="U52" s="24"/>
      <c r="V52" s="24"/>
      <c r="W52" s="24"/>
      <c r="X52" s="24"/>
      <c r="Y52" s="24"/>
      <c r="Z52" s="24"/>
      <c r="AA52" s="24"/>
    </row>
    <row r="53" spans="1:27" ht="15.75">
      <c r="A53" s="95"/>
      <c r="B53" s="74"/>
      <c r="C53" s="74"/>
      <c r="D53" s="74"/>
      <c r="E53" s="74"/>
      <c r="F53" s="74"/>
      <c r="G53" s="90"/>
      <c r="H53" s="74"/>
      <c r="I53" s="74"/>
      <c r="J53" s="74"/>
      <c r="K53" s="74"/>
      <c r="L53" s="74"/>
      <c r="M53" s="74"/>
      <c r="N53" s="113"/>
      <c r="O53" s="74"/>
      <c r="P53" s="74"/>
      <c r="Q53" s="95"/>
      <c r="R53" s="24"/>
      <c r="S53" s="24"/>
      <c r="T53" s="24"/>
      <c r="U53" s="24"/>
      <c r="V53" s="24"/>
      <c r="W53" s="24"/>
      <c r="X53" s="24"/>
      <c r="Y53" s="24"/>
      <c r="Z53" s="24"/>
      <c r="AA53" s="24"/>
    </row>
    <row r="54" spans="1:27" ht="15.75">
      <c r="A54" s="95"/>
      <c r="B54" s="197" t="s">
        <v>14</v>
      </c>
      <c r="C54" s="197"/>
      <c r="D54" s="167"/>
      <c r="E54" s="167"/>
      <c r="F54" s="167"/>
      <c r="G54" s="167"/>
      <c r="H54" s="167"/>
      <c r="I54" s="197" t="s">
        <v>139</v>
      </c>
      <c r="J54" s="197"/>
      <c r="K54" s="197"/>
      <c r="L54" s="197"/>
      <c r="M54" s="197"/>
      <c r="N54" s="197"/>
      <c r="O54" s="197"/>
      <c r="P54" s="167"/>
      <c r="Q54" s="167"/>
      <c r="R54" s="24"/>
      <c r="S54" s="24"/>
      <c r="T54" s="24"/>
      <c r="U54" s="24"/>
      <c r="V54" s="24"/>
      <c r="W54" s="24"/>
      <c r="X54" s="24"/>
      <c r="Y54" s="24"/>
      <c r="Z54" s="24"/>
      <c r="AA54" s="24"/>
    </row>
    <row r="55" spans="1:27" ht="12.75" customHeight="1">
      <c r="A55" s="114"/>
      <c r="B55" s="197"/>
      <c r="C55" s="197"/>
      <c r="D55" s="168"/>
      <c r="E55" s="168"/>
      <c r="F55" s="168"/>
      <c r="G55" s="168"/>
      <c r="H55" s="168"/>
      <c r="I55" s="197" t="s">
        <v>144</v>
      </c>
      <c r="J55" s="197"/>
      <c r="K55" s="197"/>
      <c r="L55" s="197"/>
      <c r="M55" s="197"/>
      <c r="N55" s="197"/>
      <c r="O55" s="197"/>
      <c r="P55" s="168"/>
      <c r="Q55" s="168"/>
      <c r="R55" s="24"/>
      <c r="S55" s="24"/>
      <c r="T55" s="24"/>
      <c r="U55" s="24"/>
      <c r="V55" s="24"/>
      <c r="W55" s="24"/>
      <c r="X55" s="24"/>
      <c r="Y55" s="24"/>
      <c r="Z55" s="24"/>
      <c r="AA55" s="24"/>
    </row>
    <row r="56" spans="1:27" ht="15.75">
      <c r="A56" s="95"/>
      <c r="B56" s="197"/>
      <c r="C56" s="197"/>
      <c r="D56" s="167"/>
      <c r="E56" s="167"/>
      <c r="F56" s="167"/>
      <c r="G56" s="167"/>
      <c r="H56" s="167"/>
      <c r="I56" s="197" t="s">
        <v>138</v>
      </c>
      <c r="J56" s="197"/>
      <c r="K56" s="197"/>
      <c r="L56" s="197"/>
      <c r="M56" s="197"/>
      <c r="N56" s="197"/>
      <c r="O56" s="197"/>
      <c r="P56" s="167"/>
      <c r="Q56" s="167"/>
      <c r="R56" s="24"/>
      <c r="S56" s="24"/>
      <c r="T56" s="24"/>
      <c r="U56" s="24"/>
      <c r="V56" s="24"/>
      <c r="W56" s="24"/>
      <c r="X56" s="24"/>
      <c r="Y56" s="24"/>
      <c r="Z56" s="24"/>
    </row>
    <row r="57" spans="1:27">
      <c r="A57" s="24"/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</row>
    <row r="58" spans="1:27">
      <c r="A58" s="24"/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</row>
    <row r="59" spans="1:27">
      <c r="A59" s="24"/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</row>
    <row r="60" spans="1:27">
      <c r="A60" s="24"/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</row>
    <row r="61" spans="1:27">
      <c r="A61" s="24"/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</row>
    <row r="62" spans="1:27">
      <c r="A62" s="24"/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</row>
    <row r="63" spans="1:27">
      <c r="A63" s="24"/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</row>
    <row r="64" spans="1:27">
      <c r="A64" s="24"/>
      <c r="B64" s="24"/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</row>
    <row r="65" spans="1:26">
      <c r="A65" s="24"/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</row>
    <row r="66" spans="1:26">
      <c r="A66" s="24"/>
      <c r="B66" s="24"/>
      <c r="C66" s="24"/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</row>
    <row r="67" spans="1:26">
      <c r="A67" s="24"/>
      <c r="B67" s="24"/>
      <c r="C67" s="24"/>
      <c r="D67" s="24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</row>
    <row r="68" spans="1:26">
      <c r="A68" s="24"/>
      <c r="B68" s="24"/>
      <c r="C68" s="24"/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4"/>
    </row>
    <row r="69" spans="1:26">
      <c r="A69" s="24"/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</row>
    <row r="70" spans="1:26">
      <c r="A70" s="24"/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</row>
    <row r="71" spans="1:26">
      <c r="A71" s="24"/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</row>
    <row r="72" spans="1:26">
      <c r="A72" s="24"/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4"/>
      <c r="Z72" s="24"/>
    </row>
    <row r="73" spans="1:26">
      <c r="A73" s="24"/>
      <c r="B73" s="24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</row>
    <row r="74" spans="1:26">
      <c r="A74" s="24"/>
      <c r="B74" s="24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</row>
    <row r="75" spans="1:26">
      <c r="A75" s="24"/>
      <c r="B75" s="24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</row>
    <row r="76" spans="1:26">
      <c r="A76" s="24"/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</row>
    <row r="77" spans="1:26">
      <c r="A77" s="24"/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</row>
    <row r="78" spans="1:26">
      <c r="A78" s="24"/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</row>
    <row r="79" spans="1:26">
      <c r="A79" s="24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</row>
    <row r="80" spans="1:26">
      <c r="A80" s="24"/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</row>
    <row r="81" spans="1:26">
      <c r="A81" s="24"/>
      <c r="B81" s="24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</row>
    <row r="82" spans="1:26">
      <c r="A82" s="24"/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</row>
    <row r="83" spans="1:26">
      <c r="A83" s="24"/>
      <c r="B83" s="24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</row>
    <row r="84" spans="1:26">
      <c r="A84" s="24"/>
      <c r="B84" s="24"/>
      <c r="C84" s="24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</row>
    <row r="85" spans="1:26">
      <c r="A85" s="24"/>
      <c r="B85" s="24"/>
      <c r="C85" s="24"/>
      <c r="D85" s="24"/>
      <c r="E85" s="24"/>
      <c r="F85" s="24"/>
      <c r="G85" s="24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24"/>
      <c r="Y85" s="24"/>
      <c r="Z85" s="24"/>
    </row>
    <row r="86" spans="1:26">
      <c r="A86" s="24"/>
      <c r="B86" s="24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</row>
    <row r="87" spans="1:26">
      <c r="A87" s="24"/>
      <c r="B87" s="24"/>
      <c r="C87" s="24"/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</row>
    <row r="88" spans="1:26">
      <c r="A88" s="24"/>
      <c r="B88" s="24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</row>
    <row r="89" spans="1:26">
      <c r="A89" s="24"/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</row>
    <row r="90" spans="1:26">
      <c r="A90" s="24"/>
      <c r="B90" s="24"/>
      <c r="C90" s="24"/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</row>
    <row r="91" spans="1:26">
      <c r="A91" s="24"/>
      <c r="B91" s="24"/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</row>
    <row r="92" spans="1:26">
      <c r="A92" s="24"/>
      <c r="B92" s="24"/>
      <c r="C92" s="24"/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4"/>
      <c r="Y92" s="24"/>
      <c r="Z92" s="24"/>
    </row>
    <row r="93" spans="1:26">
      <c r="A93" s="24"/>
      <c r="B93" s="24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</row>
    <row r="94" spans="1:26">
      <c r="A94" s="24"/>
      <c r="B94" s="24"/>
      <c r="C94" s="24"/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4"/>
      <c r="X94" s="24"/>
      <c r="Y94" s="24"/>
      <c r="Z94" s="24"/>
    </row>
    <row r="95" spans="1:26">
      <c r="A95" s="24"/>
      <c r="B95" s="24"/>
      <c r="C95" s="24"/>
      <c r="D95" s="24"/>
      <c r="E95" s="24"/>
      <c r="F95" s="24"/>
      <c r="G95" s="24"/>
      <c r="H95" s="24"/>
      <c r="I95" s="24"/>
      <c r="J95" s="24"/>
      <c r="K95" s="24"/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  <c r="W95" s="24"/>
      <c r="X95" s="24"/>
      <c r="Y95" s="24"/>
      <c r="Z95" s="24"/>
    </row>
    <row r="96" spans="1:26">
      <c r="A96" s="24"/>
      <c r="B96" s="24"/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</row>
    <row r="97" spans="1:26">
      <c r="A97" s="24"/>
      <c r="B97" s="24"/>
      <c r="C97" s="24"/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24"/>
      <c r="O97" s="24"/>
      <c r="P97" s="24"/>
      <c r="Q97" s="24"/>
      <c r="R97" s="24"/>
      <c r="S97" s="24"/>
      <c r="T97" s="24"/>
      <c r="U97" s="24"/>
      <c r="V97" s="24"/>
      <c r="W97" s="24"/>
      <c r="X97" s="24"/>
      <c r="Y97" s="24"/>
      <c r="Z97" s="24"/>
    </row>
    <row r="98" spans="1:26">
      <c r="A98" s="24"/>
      <c r="B98" s="24"/>
      <c r="C98" s="24"/>
      <c r="D98" s="24"/>
      <c r="E98" s="24"/>
      <c r="F98" s="24"/>
      <c r="G98" s="24"/>
      <c r="H98" s="24"/>
      <c r="O98" s="24"/>
      <c r="P98" s="24"/>
      <c r="Q98" s="24"/>
      <c r="R98" s="24"/>
      <c r="S98" s="24"/>
      <c r="T98" s="24"/>
      <c r="U98" s="24"/>
      <c r="V98" s="24"/>
      <c r="W98" s="24"/>
      <c r="X98" s="24"/>
      <c r="Y98" s="24"/>
      <c r="Z98" s="24"/>
    </row>
  </sheetData>
  <mergeCells count="22">
    <mergeCell ref="A1:P1"/>
    <mergeCell ref="A2:P2"/>
    <mergeCell ref="A3:P3"/>
    <mergeCell ref="O4:P5"/>
    <mergeCell ref="F5:G5"/>
    <mergeCell ref="H5:J5"/>
    <mergeCell ref="K5:N5"/>
    <mergeCell ref="A4:A5"/>
    <mergeCell ref="B7:N7"/>
    <mergeCell ref="B13:M13"/>
    <mergeCell ref="C5:E5"/>
    <mergeCell ref="C4:N4"/>
    <mergeCell ref="B4:B5"/>
    <mergeCell ref="K12:M12"/>
    <mergeCell ref="B55:C55"/>
    <mergeCell ref="B56:C56"/>
    <mergeCell ref="K22:M22"/>
    <mergeCell ref="B54:C54"/>
    <mergeCell ref="B29:O29"/>
    <mergeCell ref="I54:O54"/>
    <mergeCell ref="I55:O55"/>
    <mergeCell ref="I56:O56"/>
  </mergeCells>
  <phoneticPr fontId="3" type="noConversion"/>
  <printOptions horizontalCentered="1"/>
  <pageMargins left="0.34" right="0.13" top="0.41" bottom="0.66" header="0.21" footer="0.5"/>
  <pageSetup paperSize="9" scale="83" orientation="portrait" horizontalDpi="1200" verticalDpi="1200" r:id="rId1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1"/>
  <dimension ref="A1:AC248"/>
  <sheetViews>
    <sheetView view="pageBreakPreview" zoomScaleSheetLayoutView="100" workbookViewId="0">
      <selection activeCell="A4" sqref="A4"/>
    </sheetView>
  </sheetViews>
  <sheetFormatPr defaultRowHeight="12.75"/>
  <cols>
    <col min="5" max="6" width="11.140625" customWidth="1"/>
    <col min="7" max="7" width="13.140625" customWidth="1"/>
    <col min="10" max="10" width="12.140625" customWidth="1"/>
    <col min="11" max="11" width="8.85546875" customWidth="1"/>
    <col min="12" max="12" width="9.140625" hidden="1" customWidth="1"/>
    <col min="13" max="13" width="9.42578125" hidden="1" customWidth="1"/>
    <col min="14" max="14" width="10.7109375" hidden="1" customWidth="1"/>
  </cols>
  <sheetData>
    <row r="1" spans="1:29" ht="18.75" thickBot="1">
      <c r="A1" s="236" t="s">
        <v>62</v>
      </c>
      <c r="B1" s="237"/>
      <c r="C1" s="237"/>
      <c r="D1" s="237"/>
      <c r="E1" s="237"/>
      <c r="F1" s="237"/>
      <c r="G1" s="237"/>
      <c r="H1" s="237"/>
      <c r="I1" s="237"/>
      <c r="J1" s="238"/>
      <c r="K1" s="5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</row>
    <row r="2" spans="1:29" ht="18.75" thickBot="1">
      <c r="A2" s="20"/>
      <c r="B2" s="20"/>
      <c r="C2" s="20"/>
      <c r="D2" s="21"/>
      <c r="E2" s="21"/>
      <c r="F2" s="21"/>
      <c r="G2" s="21"/>
      <c r="H2" s="21"/>
      <c r="I2" s="21"/>
      <c r="J2" s="21"/>
      <c r="K2" s="21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</row>
    <row r="3" spans="1:29" ht="39" customHeight="1" thickBot="1">
      <c r="A3" s="239" t="str">
        <f>'Abstract Sheet'!A4:G4</f>
        <v>NAME OF WORK:- CONSTRUCTION OF DISPENSARY AT VILLAGE ANWER KHSAKHELY TALUKA B.S.KARIM DISTRICT T.M.KHAN  (EXT: DEVELOPMENT).</v>
      </c>
      <c r="B3" s="240"/>
      <c r="C3" s="240"/>
      <c r="D3" s="240"/>
      <c r="E3" s="240"/>
      <c r="F3" s="240"/>
      <c r="G3" s="240"/>
      <c r="H3" s="240"/>
      <c r="I3" s="240"/>
      <c r="J3" s="179"/>
      <c r="K3" s="56"/>
      <c r="L3" s="55"/>
      <c r="M3" s="26"/>
      <c r="N3" s="27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</row>
    <row r="4" spans="1:29">
      <c r="A4" s="22"/>
      <c r="B4" s="23"/>
      <c r="C4" s="23"/>
      <c r="D4" s="23"/>
      <c r="E4" s="23"/>
      <c r="F4" s="23"/>
      <c r="G4" s="23"/>
      <c r="H4" s="23"/>
      <c r="I4" s="23"/>
      <c r="J4" s="23"/>
      <c r="K4" s="23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</row>
    <row r="5" spans="1:29" ht="13.5">
      <c r="A5" s="32"/>
      <c r="B5" s="223" t="s">
        <v>63</v>
      </c>
      <c r="C5" s="224"/>
      <c r="D5" s="224"/>
      <c r="E5" s="224"/>
      <c r="F5" s="224"/>
      <c r="G5" s="224"/>
      <c r="H5" s="224"/>
      <c r="I5" s="225"/>
      <c r="J5" s="32"/>
      <c r="K5" s="32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</row>
    <row r="6" spans="1:29" ht="13.5">
      <c r="A6" s="32"/>
      <c r="B6" s="33"/>
      <c r="C6" s="33"/>
      <c r="D6" s="33"/>
      <c r="E6" s="33"/>
      <c r="F6" s="33"/>
      <c r="G6" s="33"/>
      <c r="H6" s="34"/>
      <c r="I6" s="34"/>
      <c r="J6" s="35"/>
      <c r="K6" s="35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</row>
    <row r="7" spans="1:29" ht="13.5">
      <c r="A7" s="32"/>
      <c r="B7" s="36"/>
      <c r="C7" s="36"/>
      <c r="D7" s="36"/>
      <c r="E7" s="36"/>
      <c r="F7" s="36"/>
      <c r="G7" s="36"/>
      <c r="H7" s="37" t="s">
        <v>64</v>
      </c>
      <c r="I7" s="38" t="s">
        <v>65</v>
      </c>
      <c r="J7" s="32"/>
      <c r="K7" s="32"/>
      <c r="L7" s="24"/>
      <c r="M7" s="24" t="s">
        <v>88</v>
      </c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3.5">
      <c r="A8" s="32"/>
      <c r="B8" s="229" t="s">
        <v>66</v>
      </c>
      <c r="C8" s="229"/>
      <c r="D8" s="229"/>
      <c r="E8" s="229"/>
      <c r="F8" s="229"/>
      <c r="G8" s="36"/>
      <c r="H8" s="39">
        <v>3</v>
      </c>
      <c r="I8" s="40">
        <v>0</v>
      </c>
      <c r="J8" s="32"/>
      <c r="K8" s="32"/>
      <c r="L8" s="24"/>
      <c r="M8" s="24" t="s">
        <v>87</v>
      </c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3.5">
      <c r="A9" s="32"/>
      <c r="B9" s="229" t="s">
        <v>67</v>
      </c>
      <c r="C9" s="229"/>
      <c r="D9" s="229"/>
      <c r="E9" s="229"/>
      <c r="F9" s="229"/>
      <c r="G9" s="36"/>
      <c r="H9" s="41">
        <v>9</v>
      </c>
      <c r="I9" s="42">
        <v>0</v>
      </c>
      <c r="J9" s="32"/>
      <c r="K9" s="32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3.5">
      <c r="A10" s="32"/>
      <c r="B10" s="229" t="s">
        <v>68</v>
      </c>
      <c r="C10" s="229"/>
      <c r="D10" s="229"/>
      <c r="E10" s="229"/>
      <c r="F10" s="229"/>
      <c r="G10" s="36"/>
      <c r="H10" s="41">
        <v>4</v>
      </c>
      <c r="I10" s="42">
        <v>4</v>
      </c>
      <c r="J10" s="32"/>
      <c r="K10" s="32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3.5">
      <c r="A11" s="32"/>
      <c r="B11" s="229" t="s">
        <v>69</v>
      </c>
      <c r="C11" s="229"/>
      <c r="D11" s="229"/>
      <c r="E11" s="229"/>
      <c r="F11" s="229"/>
      <c r="G11" s="36"/>
      <c r="H11" s="41">
        <v>19</v>
      </c>
      <c r="I11" s="42">
        <v>4</v>
      </c>
      <c r="J11" s="32"/>
      <c r="K11" s="32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3.5">
      <c r="A12" s="32"/>
      <c r="B12" s="229" t="s">
        <v>119</v>
      </c>
      <c r="C12" s="229"/>
      <c r="D12" s="229"/>
      <c r="E12" s="229"/>
      <c r="F12" s="229"/>
      <c r="G12" s="36"/>
      <c r="H12" s="43">
        <v>18</v>
      </c>
      <c r="I12" s="44">
        <v>0</v>
      </c>
      <c r="J12" s="32"/>
      <c r="K12" s="32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3.5">
      <c r="A13" s="32"/>
      <c r="B13" s="36"/>
      <c r="C13" s="36"/>
      <c r="D13" s="36"/>
      <c r="E13" s="36"/>
      <c r="F13" s="36"/>
      <c r="G13" s="36" t="s">
        <v>35</v>
      </c>
      <c r="H13" s="37">
        <f>SUM(H8:H12)</f>
        <v>53</v>
      </c>
      <c r="I13" s="38">
        <f>SUM(I8:I12)</f>
        <v>8</v>
      </c>
      <c r="K13" s="32"/>
      <c r="L13" s="32" t="str">
        <f>IF(I13=8,"1",IF(I13&gt;11,"2"))</f>
        <v>1</v>
      </c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3.5">
      <c r="A14" s="32"/>
      <c r="B14" s="36"/>
      <c r="C14" s="36"/>
      <c r="D14" s="36"/>
      <c r="E14" s="36"/>
      <c r="F14" s="36"/>
      <c r="G14" s="36" t="s">
        <v>70</v>
      </c>
      <c r="H14" s="223">
        <f>L14</f>
        <v>54</v>
      </c>
      <c r="I14" s="225"/>
      <c r="J14" s="32"/>
      <c r="K14" s="32"/>
      <c r="L14" s="24">
        <f>H13+L13</f>
        <v>54</v>
      </c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3.5">
      <c r="A15" s="32"/>
      <c r="B15" s="226" t="s">
        <v>71</v>
      </c>
      <c r="C15" s="227"/>
      <c r="D15" s="227"/>
      <c r="E15" s="228"/>
      <c r="F15" s="45"/>
      <c r="G15" s="32"/>
      <c r="H15" s="32"/>
      <c r="I15" s="32"/>
      <c r="J15" s="32"/>
      <c r="K15" s="32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3.5">
      <c r="A16" s="32"/>
      <c r="B16" s="45"/>
      <c r="C16" s="45"/>
      <c r="D16" s="45"/>
      <c r="E16" s="45"/>
      <c r="F16" s="45"/>
      <c r="G16" s="32"/>
      <c r="H16" s="32"/>
      <c r="I16" s="32"/>
      <c r="J16" s="32"/>
      <c r="K16" s="32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3.5">
      <c r="A17" s="32"/>
      <c r="B17" s="229" t="s">
        <v>72</v>
      </c>
      <c r="C17" s="229"/>
      <c r="D17" s="229"/>
      <c r="E17" s="229"/>
      <c r="F17" s="29"/>
      <c r="G17" s="36" t="s">
        <v>73</v>
      </c>
      <c r="H17" s="230">
        <v>771.96</v>
      </c>
      <c r="I17" s="231"/>
      <c r="J17" s="32"/>
      <c r="K17" s="32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3.5">
      <c r="A18" s="32"/>
      <c r="B18" s="229" t="s">
        <v>92</v>
      </c>
      <c r="C18" s="229"/>
      <c r="D18" s="46">
        <f>SUM(H14-6)</f>
        <v>48</v>
      </c>
      <c r="E18" s="46" t="s">
        <v>89</v>
      </c>
      <c r="F18" s="46"/>
      <c r="G18" s="31"/>
      <c r="H18" s="47"/>
      <c r="I18" s="48"/>
      <c r="J18" s="32"/>
      <c r="K18" s="32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3.5">
      <c r="A19" s="32"/>
      <c r="B19" s="29"/>
      <c r="C19" s="49" t="s">
        <v>90</v>
      </c>
      <c r="D19" s="50">
        <v>32.56</v>
      </c>
      <c r="E19" s="29" t="s">
        <v>91</v>
      </c>
      <c r="F19" s="29"/>
      <c r="G19" s="36" t="s">
        <v>73</v>
      </c>
      <c r="H19" s="232">
        <f>D18*D19</f>
        <v>1562.88</v>
      </c>
      <c r="I19" s="233"/>
      <c r="J19" s="32"/>
      <c r="K19" s="32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3.5">
      <c r="A20" s="32"/>
      <c r="B20" s="36"/>
      <c r="C20" s="36"/>
      <c r="D20" s="36"/>
      <c r="E20" s="36"/>
      <c r="F20" s="36"/>
      <c r="G20" s="36" t="s">
        <v>35</v>
      </c>
      <c r="H20" s="223">
        <f>H17+H19</f>
        <v>2334.84</v>
      </c>
      <c r="I20" s="225"/>
      <c r="J20" s="30"/>
      <c r="K20" s="30"/>
      <c r="L20" s="24"/>
      <c r="M20" s="24"/>
      <c r="N20" s="22">
        <f>H20</f>
        <v>2334.84</v>
      </c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3.5">
      <c r="A21" s="32"/>
      <c r="B21" s="32"/>
      <c r="C21" s="32"/>
      <c r="D21" s="32"/>
      <c r="E21" s="32"/>
      <c r="F21" s="32"/>
      <c r="G21" s="32"/>
      <c r="H21" s="51"/>
      <c r="I21" s="51"/>
      <c r="J21" s="32"/>
      <c r="K21" s="32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3.5">
      <c r="A22" s="32"/>
      <c r="B22" s="223" t="s">
        <v>74</v>
      </c>
      <c r="C22" s="224"/>
      <c r="D22" s="224"/>
      <c r="E22" s="224"/>
      <c r="F22" s="224"/>
      <c r="G22" s="224"/>
      <c r="H22" s="224"/>
      <c r="I22" s="225"/>
      <c r="J22" s="32"/>
      <c r="K22" s="32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3.5">
      <c r="A23" s="32"/>
      <c r="B23" s="33"/>
      <c r="C23" s="33"/>
      <c r="D23" s="33"/>
      <c r="E23" s="33"/>
      <c r="F23" s="33"/>
      <c r="G23" s="33"/>
      <c r="H23" s="52"/>
      <c r="I23" s="52"/>
      <c r="J23" s="32"/>
      <c r="K23" s="32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3.5">
      <c r="A24" s="32"/>
      <c r="B24" s="36"/>
      <c r="C24" s="36"/>
      <c r="D24" s="36"/>
      <c r="E24" s="36"/>
      <c r="F24" s="36"/>
      <c r="G24" s="36"/>
      <c r="H24" s="37" t="s">
        <v>64</v>
      </c>
      <c r="I24" s="38" t="s">
        <v>65</v>
      </c>
      <c r="J24" s="32"/>
      <c r="K24" s="32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3.5">
      <c r="A25" s="32"/>
      <c r="B25" s="229" t="s">
        <v>75</v>
      </c>
      <c r="C25" s="229"/>
      <c r="D25" s="229"/>
      <c r="E25" s="229"/>
      <c r="F25" s="229"/>
      <c r="G25" s="36"/>
      <c r="H25" s="39">
        <v>3</v>
      </c>
      <c r="I25" s="40">
        <v>0</v>
      </c>
      <c r="J25" s="32"/>
      <c r="K25" s="32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3.5">
      <c r="A26" s="32"/>
      <c r="B26" s="229" t="s">
        <v>76</v>
      </c>
      <c r="C26" s="229"/>
      <c r="D26" s="229"/>
      <c r="E26" s="229"/>
      <c r="F26" s="229"/>
      <c r="G26" s="36"/>
      <c r="H26" s="41">
        <v>19</v>
      </c>
      <c r="I26" s="42">
        <v>0</v>
      </c>
      <c r="J26" s="32"/>
      <c r="K26" s="32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3.5">
      <c r="A27" s="32"/>
      <c r="B27" s="229" t="s">
        <v>68</v>
      </c>
      <c r="C27" s="229"/>
      <c r="D27" s="229"/>
      <c r="E27" s="229"/>
      <c r="F27" s="229"/>
      <c r="G27" s="36"/>
      <c r="H27" s="41">
        <v>4</v>
      </c>
      <c r="I27" s="42">
        <v>4</v>
      </c>
      <c r="J27" s="32"/>
      <c r="K27" s="32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3.5">
      <c r="A28" s="32"/>
      <c r="B28" s="229" t="s">
        <v>69</v>
      </c>
      <c r="C28" s="229"/>
      <c r="D28" s="229"/>
      <c r="E28" s="229"/>
      <c r="F28" s="229"/>
      <c r="G28" s="36"/>
      <c r="H28" s="41">
        <v>19</v>
      </c>
      <c r="I28" s="42">
        <v>4</v>
      </c>
      <c r="J28" s="32"/>
      <c r="K28" s="32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3.5">
      <c r="A29" s="32"/>
      <c r="B29" s="243" t="s">
        <v>119</v>
      </c>
      <c r="C29" s="243"/>
      <c r="D29" s="243"/>
      <c r="E29" s="243"/>
      <c r="F29" s="243"/>
      <c r="G29" s="36"/>
      <c r="H29" s="43">
        <f>H12</f>
        <v>18</v>
      </c>
      <c r="I29" s="44">
        <v>0</v>
      </c>
      <c r="J29" s="32"/>
      <c r="K29" s="32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3.5">
      <c r="A30" s="32"/>
      <c r="B30" s="36"/>
      <c r="C30" s="36"/>
      <c r="D30" s="36"/>
      <c r="E30" s="36"/>
      <c r="F30" s="36"/>
      <c r="G30" s="36" t="s">
        <v>35</v>
      </c>
      <c r="H30" s="37">
        <f>SUM(H25:H29)</f>
        <v>63</v>
      </c>
      <c r="I30" s="38">
        <v>8</v>
      </c>
      <c r="K30" s="32"/>
      <c r="L30" s="32" t="str">
        <f>IF(I30=8,"1",IF(I30&gt;11,"2"))</f>
        <v>1</v>
      </c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3.5">
      <c r="A31" s="32"/>
      <c r="B31" s="36"/>
      <c r="C31" s="36"/>
      <c r="D31" s="36"/>
      <c r="E31" s="36"/>
      <c r="F31" s="36"/>
      <c r="G31" s="36" t="s">
        <v>70</v>
      </c>
      <c r="H31" s="223">
        <f>L31</f>
        <v>64</v>
      </c>
      <c r="I31" s="225"/>
      <c r="J31" s="32"/>
      <c r="K31" s="32"/>
      <c r="L31" s="70">
        <f>H30+1</f>
        <v>64</v>
      </c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3.5">
      <c r="A32" s="32"/>
      <c r="B32" s="226" t="s">
        <v>71</v>
      </c>
      <c r="C32" s="227"/>
      <c r="D32" s="227"/>
      <c r="E32" s="228"/>
      <c r="F32" s="45"/>
      <c r="G32" s="32"/>
      <c r="H32" s="32"/>
      <c r="I32" s="32"/>
      <c r="J32" s="32"/>
      <c r="K32" s="32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3.5">
      <c r="A33" s="32"/>
      <c r="B33" s="45"/>
      <c r="C33" s="45"/>
      <c r="D33" s="45"/>
      <c r="E33" s="45"/>
      <c r="F33" s="45"/>
      <c r="G33" s="32"/>
      <c r="H33" s="32"/>
      <c r="I33" s="32"/>
      <c r="J33" s="32"/>
      <c r="K33" s="32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3.5">
      <c r="A34" s="32"/>
      <c r="B34" s="229" t="s">
        <v>72</v>
      </c>
      <c r="C34" s="229"/>
      <c r="D34" s="229"/>
      <c r="E34" s="229"/>
      <c r="F34" s="29"/>
      <c r="G34" s="36" t="s">
        <v>73</v>
      </c>
      <c r="H34" s="230">
        <v>771.96</v>
      </c>
      <c r="I34" s="231"/>
      <c r="J34" s="32"/>
      <c r="K34" s="32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3.5">
      <c r="A35" s="32"/>
      <c r="B35" s="46" t="s">
        <v>92</v>
      </c>
      <c r="C35" s="46"/>
      <c r="D35" s="46">
        <f>H31-6</f>
        <v>58</v>
      </c>
      <c r="E35" s="46" t="s">
        <v>89</v>
      </c>
      <c r="F35" s="46"/>
      <c r="G35" s="31"/>
      <c r="H35" s="47"/>
      <c r="I35" s="48"/>
      <c r="J35" s="32"/>
      <c r="K35" s="32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3.5">
      <c r="A36" s="32"/>
      <c r="B36" s="29"/>
      <c r="C36" s="49" t="s">
        <v>90</v>
      </c>
      <c r="D36" s="50">
        <v>32.56</v>
      </c>
      <c r="E36" s="29" t="s">
        <v>93</v>
      </c>
      <c r="F36" s="29"/>
      <c r="G36" s="36" t="s">
        <v>73</v>
      </c>
      <c r="H36" s="241">
        <f>D35*D36</f>
        <v>1888.48</v>
      </c>
      <c r="I36" s="242"/>
      <c r="J36" s="32"/>
      <c r="K36" s="32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3.5">
      <c r="A37" s="32"/>
      <c r="B37" s="36"/>
      <c r="C37" s="36"/>
      <c r="D37" s="36"/>
      <c r="E37" s="36"/>
      <c r="F37" s="36"/>
      <c r="G37" s="36" t="s">
        <v>35</v>
      </c>
      <c r="H37" s="223">
        <f>H34+H36</f>
        <v>2660.44</v>
      </c>
      <c r="I37" s="225"/>
      <c r="J37" s="30"/>
      <c r="K37" s="30"/>
      <c r="L37" s="24"/>
      <c r="M37" s="24"/>
      <c r="N37" s="22">
        <f>H37</f>
        <v>2660.44</v>
      </c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3.5">
      <c r="A38" s="32"/>
      <c r="B38" s="32"/>
      <c r="C38" s="32"/>
      <c r="D38" s="32"/>
      <c r="E38" s="32"/>
      <c r="F38" s="32"/>
      <c r="G38" s="32"/>
      <c r="H38" s="53"/>
      <c r="I38" s="53"/>
      <c r="J38" s="35"/>
      <c r="K38" s="35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3.5">
      <c r="A39" s="32"/>
      <c r="B39" s="223" t="s">
        <v>77</v>
      </c>
      <c r="C39" s="224"/>
      <c r="D39" s="224"/>
      <c r="E39" s="224"/>
      <c r="F39" s="224"/>
      <c r="G39" s="224"/>
      <c r="H39" s="224"/>
      <c r="I39" s="225"/>
      <c r="J39" s="32"/>
      <c r="K39" s="32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3.5">
      <c r="A40" s="32"/>
      <c r="B40" s="33"/>
      <c r="C40" s="33"/>
      <c r="D40" s="33"/>
      <c r="E40" s="33"/>
      <c r="F40" s="33"/>
      <c r="G40" s="33"/>
      <c r="H40" s="52"/>
      <c r="I40" s="52"/>
      <c r="J40" s="32"/>
      <c r="K40" s="32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3.5">
      <c r="A41" s="32"/>
      <c r="B41" s="36"/>
      <c r="C41" s="36"/>
      <c r="D41" s="36"/>
      <c r="E41" s="36"/>
      <c r="F41" s="36"/>
      <c r="G41" s="36"/>
      <c r="H41" s="37" t="s">
        <v>64</v>
      </c>
      <c r="I41" s="38" t="s">
        <v>65</v>
      </c>
      <c r="J41" s="32"/>
      <c r="K41" s="32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3.5">
      <c r="A42" s="32"/>
      <c r="B42" s="229" t="s">
        <v>78</v>
      </c>
      <c r="C42" s="229"/>
      <c r="D42" s="229"/>
      <c r="E42" s="229"/>
      <c r="F42" s="229"/>
      <c r="G42" s="36"/>
      <c r="H42" s="39">
        <v>14</v>
      </c>
      <c r="I42" s="40">
        <v>0</v>
      </c>
      <c r="J42" s="32"/>
      <c r="K42" s="32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3.5">
      <c r="A43" s="32"/>
      <c r="B43" s="229" t="s">
        <v>79</v>
      </c>
      <c r="C43" s="229"/>
      <c r="D43" s="229"/>
      <c r="E43" s="229"/>
      <c r="F43" s="229"/>
      <c r="G43" s="36"/>
      <c r="H43" s="41">
        <v>11</v>
      </c>
      <c r="I43" s="42">
        <v>4</v>
      </c>
      <c r="J43" s="32"/>
      <c r="K43" s="32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3.5">
      <c r="A44" s="32"/>
      <c r="B44" s="229" t="s">
        <v>68</v>
      </c>
      <c r="C44" s="229"/>
      <c r="D44" s="229"/>
      <c r="E44" s="229"/>
      <c r="F44" s="229"/>
      <c r="G44" s="36"/>
      <c r="H44" s="41">
        <v>4</v>
      </c>
      <c r="I44" s="42">
        <v>4</v>
      </c>
      <c r="J44" s="32"/>
      <c r="K44" s="32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3.5">
      <c r="A45" s="32"/>
      <c r="B45" s="229" t="s">
        <v>69</v>
      </c>
      <c r="C45" s="229"/>
      <c r="D45" s="229"/>
      <c r="E45" s="229"/>
      <c r="F45" s="229"/>
      <c r="G45" s="36"/>
      <c r="H45" s="41">
        <v>19</v>
      </c>
      <c r="I45" s="42">
        <v>4</v>
      </c>
      <c r="J45" s="32"/>
      <c r="K45" s="32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3.5">
      <c r="A46" s="32"/>
      <c r="B46" s="229" t="s">
        <v>119</v>
      </c>
      <c r="C46" s="229"/>
      <c r="D46" s="229"/>
      <c r="E46" s="229"/>
      <c r="F46" s="229"/>
      <c r="G46" s="36"/>
      <c r="H46" s="43">
        <f>H12</f>
        <v>18</v>
      </c>
      <c r="I46" s="44">
        <v>0</v>
      </c>
      <c r="J46" s="32"/>
      <c r="K46" s="32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3.5">
      <c r="A47" s="32"/>
      <c r="B47" s="36"/>
      <c r="C47" s="36"/>
      <c r="D47" s="36"/>
      <c r="E47" s="36"/>
      <c r="F47" s="36"/>
      <c r="G47" s="36" t="s">
        <v>35</v>
      </c>
      <c r="H47" s="37">
        <f>SUM(H42:H46)</f>
        <v>66</v>
      </c>
      <c r="I47" s="38">
        <f>SUM(I42:I46)</f>
        <v>12</v>
      </c>
      <c r="J47" s="32"/>
      <c r="K47" s="32"/>
      <c r="L47" s="32" t="str">
        <f>IF(I47=8,"1",IF(I47&gt;11,"2"))</f>
        <v>2</v>
      </c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3.5">
      <c r="A48" s="32"/>
      <c r="B48" s="36"/>
      <c r="C48" s="36"/>
      <c r="D48" s="36"/>
      <c r="E48" s="36"/>
      <c r="F48" s="36"/>
      <c r="G48" s="36" t="s">
        <v>70</v>
      </c>
      <c r="H48" s="223">
        <f>L48</f>
        <v>68</v>
      </c>
      <c r="I48" s="225"/>
      <c r="J48" s="32"/>
      <c r="K48" s="32"/>
      <c r="L48" s="70">
        <f>H47+L47</f>
        <v>68</v>
      </c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3.5">
      <c r="A49" s="32"/>
      <c r="B49" s="226" t="s">
        <v>71</v>
      </c>
      <c r="C49" s="227"/>
      <c r="D49" s="227"/>
      <c r="E49" s="228"/>
      <c r="F49" s="45"/>
      <c r="G49" s="32"/>
      <c r="H49" s="32"/>
      <c r="I49" s="32"/>
      <c r="J49" s="32"/>
      <c r="K49" s="32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3.5">
      <c r="A50" s="32"/>
      <c r="B50" s="45"/>
      <c r="C50" s="45"/>
      <c r="D50" s="45"/>
      <c r="E50" s="45"/>
      <c r="F50" s="45"/>
      <c r="G50" s="32"/>
      <c r="H50" s="32"/>
      <c r="I50" s="32"/>
      <c r="J50" s="32"/>
      <c r="K50" s="32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3.5">
      <c r="A51" s="32"/>
      <c r="B51" s="229" t="s">
        <v>72</v>
      </c>
      <c r="C51" s="229"/>
      <c r="D51" s="229"/>
      <c r="E51" s="229"/>
      <c r="F51" s="29"/>
      <c r="G51" s="36" t="s">
        <v>73</v>
      </c>
      <c r="H51" s="230">
        <v>771.96</v>
      </c>
      <c r="I51" s="231"/>
      <c r="J51" s="32"/>
      <c r="K51" s="32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3.5">
      <c r="A52" s="32"/>
      <c r="B52" s="46" t="s">
        <v>92</v>
      </c>
      <c r="C52" s="46"/>
      <c r="D52" s="46">
        <f>H48-6</f>
        <v>62</v>
      </c>
      <c r="E52" s="46" t="s">
        <v>89</v>
      </c>
      <c r="F52" s="46"/>
      <c r="G52" s="31"/>
      <c r="H52" s="47"/>
      <c r="I52" s="48"/>
      <c r="J52" s="32"/>
      <c r="K52" s="32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3.5">
      <c r="A53" s="32"/>
      <c r="B53" s="29"/>
      <c r="C53" s="49" t="s">
        <v>90</v>
      </c>
      <c r="D53" s="50">
        <v>32.56</v>
      </c>
      <c r="E53" s="29" t="s">
        <v>91</v>
      </c>
      <c r="F53" s="29"/>
      <c r="G53" s="36" t="s">
        <v>73</v>
      </c>
      <c r="H53" s="232">
        <f>D52*D53</f>
        <v>2018.7200000000003</v>
      </c>
      <c r="I53" s="233"/>
      <c r="J53" s="32"/>
      <c r="K53" s="32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3.5">
      <c r="A54" s="32"/>
      <c r="B54" s="36"/>
      <c r="C54" s="36"/>
      <c r="D54" s="36"/>
      <c r="E54" s="36"/>
      <c r="F54" s="36"/>
      <c r="G54" s="36" t="s">
        <v>35</v>
      </c>
      <c r="H54" s="244">
        <f>H51+H53</f>
        <v>2790.6800000000003</v>
      </c>
      <c r="I54" s="245"/>
      <c r="J54" s="30"/>
      <c r="K54" s="30"/>
      <c r="L54" s="24"/>
      <c r="M54" s="24"/>
      <c r="N54" s="22">
        <f>H54</f>
        <v>2790.6800000000003</v>
      </c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3.5">
      <c r="A55" s="32"/>
      <c r="B55" s="32"/>
      <c r="C55" s="32"/>
      <c r="D55" s="32"/>
      <c r="E55" s="32"/>
      <c r="F55" s="32"/>
      <c r="G55" s="32"/>
      <c r="H55" s="51"/>
      <c r="I55" s="51"/>
      <c r="J55" s="35"/>
      <c r="K55" s="35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3.5">
      <c r="A56" s="32"/>
      <c r="B56" s="223" t="s">
        <v>80</v>
      </c>
      <c r="C56" s="224"/>
      <c r="D56" s="224"/>
      <c r="E56" s="224"/>
      <c r="F56" s="224"/>
      <c r="G56" s="224"/>
      <c r="H56" s="224"/>
      <c r="I56" s="225"/>
      <c r="J56" s="32"/>
      <c r="K56" s="32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3.5">
      <c r="A57" s="32"/>
      <c r="B57" s="33"/>
      <c r="C57" s="33"/>
      <c r="D57" s="33"/>
      <c r="E57" s="33"/>
      <c r="F57" s="33"/>
      <c r="G57" s="33"/>
      <c r="H57" s="52"/>
      <c r="I57" s="52"/>
      <c r="J57" s="32"/>
      <c r="K57" s="32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3.5">
      <c r="A58" s="32"/>
      <c r="B58" s="36"/>
      <c r="C58" s="36"/>
      <c r="D58" s="36"/>
      <c r="E58" s="36"/>
      <c r="F58" s="36"/>
      <c r="G58" s="36"/>
      <c r="H58" s="37" t="s">
        <v>64</v>
      </c>
      <c r="I58" s="38" t="s">
        <v>65</v>
      </c>
      <c r="J58" s="32"/>
      <c r="K58" s="32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3.5">
      <c r="A59" s="32"/>
      <c r="B59" s="229" t="s">
        <v>81</v>
      </c>
      <c r="C59" s="229"/>
      <c r="D59" s="229"/>
      <c r="E59" s="229"/>
      <c r="F59" s="229"/>
      <c r="G59" s="36"/>
      <c r="H59" s="41">
        <v>17</v>
      </c>
      <c r="I59" s="42">
        <v>4</v>
      </c>
      <c r="J59" s="32"/>
      <c r="K59" s="32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3.5">
      <c r="A60" s="32"/>
      <c r="B60" s="229" t="s">
        <v>120</v>
      </c>
      <c r="C60" s="229"/>
      <c r="D60" s="229"/>
      <c r="E60" s="229"/>
      <c r="F60" s="229"/>
      <c r="G60" s="36"/>
      <c r="H60" s="43">
        <f>H12</f>
        <v>18</v>
      </c>
      <c r="I60" s="44">
        <v>0</v>
      </c>
      <c r="J60" s="32"/>
      <c r="K60" s="32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3.5">
      <c r="A61" s="32"/>
      <c r="B61" s="36"/>
      <c r="C61" s="36"/>
      <c r="D61" s="36"/>
      <c r="E61" s="36"/>
      <c r="F61" s="36"/>
      <c r="G61" s="36" t="s">
        <v>35</v>
      </c>
      <c r="H61" s="37">
        <f>SUM(H59:H60)</f>
        <v>35</v>
      </c>
      <c r="I61" s="38">
        <v>4</v>
      </c>
      <c r="J61" s="32"/>
      <c r="K61" s="32"/>
      <c r="L61" s="32" t="str">
        <f>IF(I61=4,"1",IF(I61&lt;4,"0"))</f>
        <v>1</v>
      </c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3.5">
      <c r="A62" s="32"/>
      <c r="B62" s="36"/>
      <c r="C62" s="36"/>
      <c r="D62" s="36"/>
      <c r="E62" s="36"/>
      <c r="F62" s="36"/>
      <c r="G62" s="36" t="s">
        <v>70</v>
      </c>
      <c r="H62" s="223">
        <f>L62</f>
        <v>36</v>
      </c>
      <c r="I62" s="225"/>
      <c r="J62" s="32"/>
      <c r="K62" s="32"/>
      <c r="L62" s="70">
        <f>H61+L61</f>
        <v>36</v>
      </c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3.5">
      <c r="A63" s="32"/>
      <c r="B63" s="226" t="s">
        <v>71</v>
      </c>
      <c r="C63" s="227"/>
      <c r="D63" s="227"/>
      <c r="E63" s="228"/>
      <c r="F63" s="45"/>
      <c r="G63" s="32"/>
      <c r="H63" s="32"/>
      <c r="I63" s="32"/>
      <c r="J63" s="32"/>
      <c r="K63" s="32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3.5">
      <c r="A64" s="32"/>
      <c r="B64" s="45"/>
      <c r="C64" s="45"/>
      <c r="D64" s="45"/>
      <c r="E64" s="45"/>
      <c r="F64" s="45"/>
      <c r="G64" s="32"/>
      <c r="H64" s="32"/>
      <c r="I64" s="32"/>
      <c r="J64" s="32"/>
      <c r="K64" s="32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ht="13.5">
      <c r="A65" s="32"/>
      <c r="B65" s="229" t="s">
        <v>83</v>
      </c>
      <c r="C65" s="229"/>
      <c r="D65" s="229"/>
      <c r="E65" s="229"/>
      <c r="F65" s="29"/>
      <c r="G65" s="36" t="s">
        <v>73</v>
      </c>
      <c r="H65" s="230">
        <v>7.53</v>
      </c>
      <c r="I65" s="231"/>
      <c r="J65" s="32"/>
      <c r="K65" s="32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</row>
    <row r="66" spans="1:29" ht="13.5">
      <c r="A66" s="32"/>
      <c r="B66" s="46" t="s">
        <v>92</v>
      </c>
      <c r="C66" s="46"/>
      <c r="D66" s="46">
        <f>H62-3</f>
        <v>33</v>
      </c>
      <c r="E66" s="46" t="s">
        <v>89</v>
      </c>
      <c r="F66" s="46"/>
      <c r="G66" s="31"/>
      <c r="H66" s="47"/>
      <c r="I66" s="48"/>
      <c r="J66" s="32"/>
      <c r="K66" s="32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  <c r="AA66" s="24"/>
      <c r="AB66" s="24"/>
      <c r="AC66" s="24"/>
    </row>
    <row r="67" spans="1:29" ht="13.5">
      <c r="A67" s="32"/>
      <c r="B67" s="29"/>
      <c r="C67" s="49" t="s">
        <v>90</v>
      </c>
      <c r="D67" s="50">
        <v>0.6</v>
      </c>
      <c r="E67" s="29" t="s">
        <v>94</v>
      </c>
      <c r="F67" s="29"/>
      <c r="G67" s="36" t="s">
        <v>73</v>
      </c>
      <c r="H67" s="241">
        <f>D66*D67</f>
        <v>19.8</v>
      </c>
      <c r="I67" s="242"/>
      <c r="J67" s="32"/>
      <c r="K67" s="32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  <c r="AA67" s="24"/>
      <c r="AB67" s="24"/>
      <c r="AC67" s="24"/>
    </row>
    <row r="68" spans="1:29" ht="13.5">
      <c r="A68" s="32"/>
      <c r="B68" s="36"/>
      <c r="C68" s="36"/>
      <c r="D68" s="36"/>
      <c r="E68" s="36"/>
      <c r="F68" s="36"/>
      <c r="G68" s="36" t="s">
        <v>35</v>
      </c>
      <c r="H68" s="223">
        <f>H65+H67</f>
        <v>27.330000000000002</v>
      </c>
      <c r="I68" s="225"/>
      <c r="J68" s="30"/>
      <c r="K68" s="30"/>
      <c r="L68" s="24"/>
      <c r="M68" s="24"/>
      <c r="N68" s="22">
        <f>H68</f>
        <v>27.330000000000002</v>
      </c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4"/>
      <c r="AA68" s="24"/>
      <c r="AB68" s="24"/>
      <c r="AC68" s="24"/>
    </row>
    <row r="69" spans="1:29" ht="13.5">
      <c r="A69" s="32"/>
      <c r="B69" s="32"/>
      <c r="C69" s="32"/>
      <c r="D69" s="32"/>
      <c r="E69" s="32"/>
      <c r="F69" s="32"/>
      <c r="G69" s="32"/>
      <c r="H69" s="53"/>
      <c r="I69" s="53"/>
      <c r="J69" s="35"/>
      <c r="K69" s="35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  <c r="AA69" s="24"/>
      <c r="AB69" s="24"/>
      <c r="AC69" s="24"/>
    </row>
    <row r="70" spans="1:29" ht="13.5">
      <c r="A70" s="32"/>
      <c r="B70" s="223" t="s">
        <v>84</v>
      </c>
      <c r="C70" s="224"/>
      <c r="D70" s="224"/>
      <c r="E70" s="224"/>
      <c r="F70" s="224"/>
      <c r="G70" s="224"/>
      <c r="H70" s="224"/>
      <c r="I70" s="225"/>
      <c r="J70" s="32"/>
      <c r="K70" s="32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  <c r="AA70" s="24"/>
      <c r="AB70" s="24"/>
      <c r="AC70" s="24"/>
    </row>
    <row r="71" spans="1:29" ht="13.5">
      <c r="A71" s="32"/>
      <c r="B71" s="33"/>
      <c r="C71" s="33"/>
      <c r="D71" s="33"/>
      <c r="E71" s="33"/>
      <c r="F71" s="33"/>
      <c r="G71" s="33"/>
      <c r="H71" s="52"/>
      <c r="I71" s="52"/>
      <c r="J71" s="32"/>
      <c r="K71" s="32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  <c r="AA71" s="24"/>
      <c r="AB71" s="24"/>
      <c r="AC71" s="24"/>
    </row>
    <row r="72" spans="1:29" ht="13.5">
      <c r="A72" s="32"/>
      <c r="B72" s="36"/>
      <c r="C72" s="36"/>
      <c r="D72" s="36"/>
      <c r="E72" s="36"/>
      <c r="F72" s="36"/>
      <c r="G72" s="36"/>
      <c r="H72" s="37" t="s">
        <v>64</v>
      </c>
      <c r="I72" s="38" t="s">
        <v>65</v>
      </c>
      <c r="J72" s="32"/>
      <c r="K72" s="32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4"/>
      <c r="Z72" s="24"/>
      <c r="AA72" s="24"/>
      <c r="AB72" s="24"/>
      <c r="AC72" s="24"/>
    </row>
    <row r="73" spans="1:29" ht="13.5">
      <c r="A73" s="32"/>
      <c r="B73" s="229" t="s">
        <v>121</v>
      </c>
      <c r="C73" s="229"/>
      <c r="D73" s="229"/>
      <c r="E73" s="229"/>
      <c r="F73" s="229"/>
      <c r="G73" s="248"/>
      <c r="H73" s="39">
        <v>5</v>
      </c>
      <c r="I73" s="40">
        <v>6</v>
      </c>
      <c r="J73" s="32"/>
      <c r="K73" s="32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  <c r="AA73" s="24"/>
      <c r="AB73" s="24"/>
      <c r="AC73" s="24"/>
    </row>
    <row r="74" spans="1:29" ht="13.5">
      <c r="A74" s="32"/>
      <c r="B74" s="229" t="s">
        <v>85</v>
      </c>
      <c r="C74" s="229"/>
      <c r="D74" s="229"/>
      <c r="E74" s="229"/>
      <c r="F74" s="229"/>
      <c r="G74" s="248"/>
      <c r="H74" s="41">
        <v>8</v>
      </c>
      <c r="I74" s="42">
        <v>0</v>
      </c>
      <c r="J74" s="32"/>
      <c r="K74" s="32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  <c r="AA74" s="24"/>
      <c r="AB74" s="24"/>
      <c r="AC74" s="24"/>
    </row>
    <row r="75" spans="1:29" ht="13.5">
      <c r="A75" s="32"/>
      <c r="B75" s="243" t="s">
        <v>122</v>
      </c>
      <c r="C75" s="243"/>
      <c r="D75" s="243"/>
      <c r="E75" s="243"/>
      <c r="F75" s="243"/>
      <c r="G75" s="36"/>
      <c r="H75" s="43">
        <f>H12</f>
        <v>18</v>
      </c>
      <c r="I75" s="44">
        <v>0</v>
      </c>
      <c r="J75" s="32"/>
      <c r="K75" s="32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  <c r="AA75" s="24"/>
      <c r="AB75" s="24"/>
      <c r="AC75" s="24"/>
    </row>
    <row r="76" spans="1:29" ht="13.5">
      <c r="A76" s="32"/>
      <c r="B76" s="36"/>
      <c r="C76" s="36"/>
      <c r="D76" s="36"/>
      <c r="E76" s="36"/>
      <c r="F76" s="36"/>
      <c r="G76" s="36" t="s">
        <v>35</v>
      </c>
      <c r="H76" s="37">
        <f>SUM(H73:H75)</f>
        <v>31</v>
      </c>
      <c r="I76" s="38">
        <f>SUM(I73:I75)</f>
        <v>6</v>
      </c>
      <c r="J76" s="32"/>
      <c r="K76" s="32"/>
      <c r="L76" s="32" t="b">
        <f>IF(I76=4,"1",IF(I76&lt;4,"0"))</f>
        <v>0</v>
      </c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</row>
    <row r="77" spans="1:29" ht="13.5">
      <c r="A77" s="32"/>
      <c r="B77" s="36"/>
      <c r="C77" s="36"/>
      <c r="D77" s="36"/>
      <c r="E77" s="36"/>
      <c r="F77" s="36"/>
      <c r="G77" s="36" t="s">
        <v>70</v>
      </c>
      <c r="H77" s="223">
        <v>32</v>
      </c>
      <c r="I77" s="225"/>
      <c r="J77" s="32"/>
      <c r="K77" s="32"/>
      <c r="L77" s="70">
        <f>H76+L76</f>
        <v>31</v>
      </c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</row>
    <row r="78" spans="1:29" ht="13.5">
      <c r="A78" s="32"/>
      <c r="B78" s="226" t="s">
        <v>71</v>
      </c>
      <c r="C78" s="227"/>
      <c r="D78" s="227"/>
      <c r="E78" s="228"/>
      <c r="F78" s="45"/>
      <c r="G78" s="32"/>
      <c r="H78" s="32"/>
      <c r="I78" s="32"/>
      <c r="J78" s="32"/>
      <c r="K78" s="32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  <c r="AA78" s="24"/>
      <c r="AB78" s="24"/>
      <c r="AC78" s="24"/>
    </row>
    <row r="79" spans="1:29" ht="13.5">
      <c r="A79" s="32"/>
      <c r="B79" s="45"/>
      <c r="C79" s="45"/>
      <c r="D79" s="45"/>
      <c r="E79" s="45"/>
      <c r="F79" s="45"/>
      <c r="G79" s="32"/>
      <c r="H79" s="32"/>
      <c r="I79" s="32"/>
      <c r="J79" s="32"/>
      <c r="K79" s="32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  <c r="AA79" s="24"/>
      <c r="AB79" s="24"/>
      <c r="AC79" s="24"/>
    </row>
    <row r="80" spans="1:29" ht="13.5">
      <c r="A80" s="32"/>
      <c r="B80" s="229" t="s">
        <v>72</v>
      </c>
      <c r="C80" s="229"/>
      <c r="D80" s="229"/>
      <c r="E80" s="229"/>
      <c r="F80" s="29"/>
      <c r="G80" s="36" t="s">
        <v>73</v>
      </c>
      <c r="H80" s="246">
        <v>771.96</v>
      </c>
      <c r="I80" s="247"/>
      <c r="J80" s="32"/>
      <c r="K80" s="32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</row>
    <row r="81" spans="1:29" ht="13.5">
      <c r="A81" s="32"/>
      <c r="B81" s="46" t="s">
        <v>92</v>
      </c>
      <c r="C81" s="46"/>
      <c r="D81" s="46">
        <f>H77-6</f>
        <v>26</v>
      </c>
      <c r="E81" s="46" t="s">
        <v>89</v>
      </c>
      <c r="F81" s="46"/>
      <c r="G81" s="31"/>
      <c r="H81" s="47"/>
      <c r="I81" s="48"/>
      <c r="J81" s="32"/>
      <c r="K81" s="32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</row>
    <row r="82" spans="1:29" ht="13.5">
      <c r="A82" s="32"/>
      <c r="B82" s="29"/>
      <c r="C82" s="49" t="s">
        <v>90</v>
      </c>
      <c r="D82" s="29">
        <v>32.56</v>
      </c>
      <c r="E82" s="29" t="s">
        <v>95</v>
      </c>
      <c r="F82" s="29"/>
      <c r="G82" s="36" t="s">
        <v>73</v>
      </c>
      <c r="H82" s="232">
        <f>D81*D82</f>
        <v>846.56000000000006</v>
      </c>
      <c r="I82" s="233"/>
      <c r="J82" s="32"/>
      <c r="K82" s="32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</row>
    <row r="83" spans="1:29" ht="13.5">
      <c r="A83" s="32"/>
      <c r="B83" s="36"/>
      <c r="C83" s="36"/>
      <c r="D83" s="36"/>
      <c r="E83" s="36"/>
      <c r="F83" s="36"/>
      <c r="G83" s="36" t="s">
        <v>35</v>
      </c>
      <c r="H83" s="249">
        <f>H80+H82</f>
        <v>1618.52</v>
      </c>
      <c r="I83" s="250"/>
      <c r="J83" s="30"/>
      <c r="K83" s="30"/>
      <c r="L83" s="24"/>
      <c r="M83" s="24"/>
      <c r="N83" s="22">
        <f>H83</f>
        <v>1618.52</v>
      </c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</row>
    <row r="84" spans="1:29" ht="13.5">
      <c r="A84" s="32"/>
      <c r="B84" s="32"/>
      <c r="C84" s="32"/>
      <c r="D84" s="32"/>
      <c r="E84" s="32"/>
      <c r="F84" s="32"/>
      <c r="G84" s="32"/>
      <c r="H84" s="53"/>
      <c r="I84" s="53"/>
      <c r="J84" s="35"/>
      <c r="K84" s="35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</row>
    <row r="85" spans="1:29" ht="13.5">
      <c r="A85" s="32"/>
      <c r="B85" s="223" t="s">
        <v>86</v>
      </c>
      <c r="C85" s="224"/>
      <c r="D85" s="224"/>
      <c r="E85" s="224"/>
      <c r="F85" s="224"/>
      <c r="G85" s="224"/>
      <c r="H85" s="224"/>
      <c r="I85" s="225"/>
      <c r="J85" s="32"/>
      <c r="K85" s="32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</row>
    <row r="86" spans="1:29" ht="13.5">
      <c r="A86" s="32"/>
      <c r="B86" s="33"/>
      <c r="C86" s="33"/>
      <c r="D86" s="33"/>
      <c r="E86" s="33"/>
      <c r="F86" s="33"/>
      <c r="G86" s="33"/>
      <c r="H86" s="52"/>
      <c r="I86" s="52"/>
      <c r="J86" s="32"/>
      <c r="K86" s="32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</row>
    <row r="87" spans="1:29" ht="13.5">
      <c r="A87" s="32"/>
      <c r="B87" s="36"/>
      <c r="C87" s="36"/>
      <c r="D87" s="36"/>
      <c r="E87" s="36"/>
      <c r="F87" s="36"/>
      <c r="G87" s="36"/>
      <c r="H87" s="37" t="s">
        <v>64</v>
      </c>
      <c r="I87" s="38" t="s">
        <v>65</v>
      </c>
      <c r="J87" s="32"/>
      <c r="K87" s="32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</row>
    <row r="88" spans="1:29" ht="13.5">
      <c r="A88" s="32"/>
      <c r="B88" s="243" t="s">
        <v>81</v>
      </c>
      <c r="C88" s="243"/>
      <c r="D88" s="243"/>
      <c r="E88" s="243"/>
      <c r="F88" s="243"/>
      <c r="G88" s="36"/>
      <c r="H88" s="41">
        <v>19</v>
      </c>
      <c r="I88" s="42">
        <v>4</v>
      </c>
      <c r="J88" s="32"/>
      <c r="K88" s="32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</row>
    <row r="89" spans="1:29" ht="13.5">
      <c r="A89" s="32"/>
      <c r="B89" s="229" t="s">
        <v>82</v>
      </c>
      <c r="C89" s="229"/>
      <c r="D89" s="229"/>
      <c r="E89" s="229"/>
      <c r="F89" s="229"/>
      <c r="G89" s="36"/>
      <c r="H89" s="43">
        <f>H12</f>
        <v>18</v>
      </c>
      <c r="I89" s="44">
        <v>0</v>
      </c>
      <c r="J89" s="32"/>
      <c r="K89" s="32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</row>
    <row r="90" spans="1:29" ht="13.5">
      <c r="A90" s="32"/>
      <c r="B90" s="36"/>
      <c r="C90" s="36"/>
      <c r="D90" s="36"/>
      <c r="E90" s="36"/>
      <c r="F90" s="36"/>
      <c r="G90" s="36" t="s">
        <v>35</v>
      </c>
      <c r="H90" s="37">
        <f>H88+H89</f>
        <v>37</v>
      </c>
      <c r="I90" s="38">
        <v>4</v>
      </c>
      <c r="J90" s="32"/>
      <c r="K90" s="32"/>
      <c r="L90" s="32" t="str">
        <f>IF(I90=4,"1",IF(I90&lt;4,"0"))</f>
        <v>1</v>
      </c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</row>
    <row r="91" spans="1:29" ht="13.5">
      <c r="A91" s="32"/>
      <c r="B91" s="36"/>
      <c r="C91" s="36"/>
      <c r="D91" s="36"/>
      <c r="E91" s="36"/>
      <c r="F91" s="36"/>
      <c r="G91" s="36" t="s">
        <v>70</v>
      </c>
      <c r="H91" s="223">
        <f>L91</f>
        <v>38</v>
      </c>
      <c r="I91" s="225"/>
      <c r="J91" s="32"/>
      <c r="K91" s="32"/>
      <c r="L91" s="70">
        <f>H90+L90</f>
        <v>38</v>
      </c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</row>
    <row r="92" spans="1:29" ht="13.5">
      <c r="A92" s="32"/>
      <c r="B92" s="226" t="s">
        <v>71</v>
      </c>
      <c r="C92" s="227"/>
      <c r="D92" s="227"/>
      <c r="E92" s="228"/>
      <c r="F92" s="45"/>
      <c r="G92" s="32"/>
      <c r="H92" s="32"/>
      <c r="I92" s="32"/>
      <c r="J92" s="32"/>
      <c r="K92" s="32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</row>
    <row r="93" spans="1:29" ht="13.5">
      <c r="A93" s="32"/>
      <c r="B93" s="45"/>
      <c r="C93" s="45"/>
      <c r="D93" s="45"/>
      <c r="E93" s="45"/>
      <c r="F93" s="45"/>
      <c r="G93" s="32"/>
      <c r="H93" s="32"/>
      <c r="I93" s="32"/>
      <c r="J93" s="32"/>
      <c r="K93" s="32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</row>
    <row r="94" spans="1:29" ht="13.5">
      <c r="A94" s="32"/>
      <c r="B94" s="229" t="s">
        <v>72</v>
      </c>
      <c r="C94" s="229"/>
      <c r="D94" s="229"/>
      <c r="E94" s="229"/>
      <c r="F94" s="29"/>
      <c r="G94" s="36" t="s">
        <v>73</v>
      </c>
      <c r="H94" s="230">
        <v>411.38</v>
      </c>
      <c r="I94" s="231"/>
      <c r="J94" s="32"/>
      <c r="K94" s="32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</row>
    <row r="95" spans="1:29" ht="13.5">
      <c r="A95" s="32"/>
      <c r="B95" s="46" t="s">
        <v>92</v>
      </c>
      <c r="C95" s="46"/>
      <c r="D95" s="46">
        <f>H91-6</f>
        <v>32</v>
      </c>
      <c r="E95" s="46" t="s">
        <v>89</v>
      </c>
      <c r="F95" s="46"/>
      <c r="G95" s="31"/>
      <c r="H95" s="47"/>
      <c r="I95" s="48"/>
      <c r="J95" s="32"/>
      <c r="K95" s="32"/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</row>
    <row r="96" spans="1:29" ht="13.5">
      <c r="A96" s="32"/>
      <c r="B96" s="29"/>
      <c r="C96" s="49" t="s">
        <v>90</v>
      </c>
      <c r="D96" s="50">
        <v>20.5</v>
      </c>
      <c r="E96" s="29" t="s">
        <v>96</v>
      </c>
      <c r="F96" s="29"/>
      <c r="G96" s="36" t="s">
        <v>73</v>
      </c>
      <c r="H96" s="232">
        <f>D95*D96</f>
        <v>656</v>
      </c>
      <c r="I96" s="233"/>
      <c r="J96" s="32"/>
      <c r="K96" s="32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</row>
    <row r="97" spans="1:29" ht="13.5">
      <c r="A97" s="32"/>
      <c r="B97" s="36"/>
      <c r="C97" s="36"/>
      <c r="D97" s="36"/>
      <c r="E97" s="36"/>
      <c r="F97" s="36"/>
      <c r="G97" s="36" t="s">
        <v>35</v>
      </c>
      <c r="H97" s="223">
        <f>H94+H96</f>
        <v>1067.3800000000001</v>
      </c>
      <c r="I97" s="225"/>
      <c r="J97" s="30"/>
      <c r="K97" s="30"/>
      <c r="L97" s="24"/>
      <c r="M97" s="24"/>
      <c r="N97" s="22">
        <f>H97</f>
        <v>1067.3800000000001</v>
      </c>
      <c r="O97" s="24"/>
      <c r="P97" s="24"/>
      <c r="Q97" s="24"/>
      <c r="R97" s="24"/>
      <c r="S97" s="24"/>
      <c r="T97" s="24"/>
      <c r="U97" s="24"/>
      <c r="V97" s="24"/>
      <c r="W97" s="24"/>
      <c r="X97" s="24"/>
      <c r="Y97" s="24"/>
      <c r="Z97" s="24"/>
      <c r="AA97" s="24"/>
      <c r="AB97" s="24"/>
      <c r="AC97" s="24"/>
    </row>
    <row r="98" spans="1:29">
      <c r="A98" s="24"/>
      <c r="B98" s="24"/>
      <c r="C98" s="24"/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  <c r="W98" s="24"/>
      <c r="X98" s="24"/>
      <c r="Y98" s="24"/>
      <c r="Z98" s="24"/>
      <c r="AA98" s="24"/>
      <c r="AB98" s="24"/>
      <c r="AC98" s="24"/>
    </row>
    <row r="99" spans="1:29">
      <c r="A99" s="24"/>
      <c r="B99" s="24"/>
      <c r="C99" s="24"/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  <c r="W99" s="24"/>
      <c r="X99" s="24"/>
      <c r="Y99" s="24"/>
      <c r="Z99" s="24"/>
      <c r="AA99" s="24"/>
      <c r="AB99" s="24"/>
      <c r="AC99" s="24"/>
    </row>
    <row r="100" spans="1:29">
      <c r="A100" s="24"/>
      <c r="B100" s="24"/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4"/>
      <c r="U100" s="24"/>
      <c r="V100" s="24"/>
      <c r="W100" s="24"/>
      <c r="X100" s="24"/>
      <c r="Y100" s="24"/>
      <c r="Z100" s="24"/>
      <c r="AA100" s="24"/>
      <c r="AB100" s="24"/>
      <c r="AC100" s="24"/>
    </row>
    <row r="101" spans="1:29">
      <c r="A101" s="235" t="s">
        <v>14</v>
      </c>
      <c r="B101" s="235"/>
      <c r="C101" s="235"/>
      <c r="G101" s="234" t="s">
        <v>123</v>
      </c>
      <c r="H101" s="234"/>
      <c r="I101" s="234"/>
      <c r="J101" s="28"/>
      <c r="K101" s="25"/>
      <c r="L101" s="22"/>
      <c r="M101" s="24"/>
      <c r="N101" s="24"/>
      <c r="O101" s="24"/>
      <c r="P101" s="24"/>
      <c r="Q101" s="24"/>
      <c r="R101" s="24"/>
      <c r="S101" s="24"/>
      <c r="T101" s="24"/>
      <c r="U101" s="24"/>
      <c r="V101" s="24"/>
      <c r="W101" s="24"/>
      <c r="X101" s="24"/>
      <c r="Y101" s="24"/>
      <c r="Z101" s="24"/>
      <c r="AA101" s="24"/>
      <c r="AB101" s="24"/>
      <c r="AC101" s="24"/>
    </row>
    <row r="102" spans="1:29">
      <c r="A102" s="234"/>
      <c r="B102" s="234"/>
      <c r="C102" s="234"/>
      <c r="G102" s="234" t="s">
        <v>15</v>
      </c>
      <c r="H102" s="234"/>
      <c r="I102" s="234"/>
      <c r="J102" s="28"/>
      <c r="K102" s="25"/>
      <c r="L102" s="22"/>
      <c r="M102" s="24"/>
      <c r="N102" s="24"/>
      <c r="O102" s="24"/>
      <c r="P102" s="24"/>
      <c r="Q102" s="24"/>
      <c r="R102" s="24"/>
      <c r="S102" s="24"/>
      <c r="T102" s="24"/>
      <c r="U102" s="24"/>
      <c r="V102" s="24"/>
      <c r="W102" s="24"/>
      <c r="X102" s="24"/>
      <c r="Y102" s="24"/>
      <c r="Z102" s="24"/>
      <c r="AA102" s="24"/>
      <c r="AB102" s="24"/>
      <c r="AC102" s="24"/>
    </row>
    <row r="103" spans="1:29">
      <c r="A103" s="234"/>
      <c r="B103" s="234"/>
      <c r="C103" s="234"/>
      <c r="G103" s="234" t="s">
        <v>17</v>
      </c>
      <c r="H103" s="234"/>
      <c r="I103" s="234"/>
      <c r="J103" s="28"/>
      <c r="K103" s="25"/>
      <c r="L103" s="22"/>
      <c r="M103" s="24"/>
      <c r="N103" s="24"/>
      <c r="O103" s="24"/>
      <c r="P103" s="24"/>
      <c r="Q103" s="24"/>
      <c r="R103" s="24"/>
      <c r="S103" s="24"/>
      <c r="T103" s="24"/>
      <c r="U103" s="24"/>
      <c r="V103" s="24"/>
      <c r="W103" s="24"/>
      <c r="X103" s="24"/>
      <c r="Y103" s="24"/>
      <c r="Z103" s="24"/>
      <c r="AA103" s="24"/>
      <c r="AB103" s="24"/>
      <c r="AC103" s="24"/>
    </row>
    <row r="104" spans="1:29">
      <c r="A104" s="24"/>
      <c r="B104" s="24"/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24"/>
      <c r="R104" s="24"/>
      <c r="S104" s="24"/>
      <c r="T104" s="24"/>
      <c r="U104" s="24"/>
      <c r="V104" s="24"/>
      <c r="W104" s="24"/>
      <c r="X104" s="24"/>
      <c r="Y104" s="24"/>
      <c r="Z104" s="24"/>
      <c r="AA104" s="24"/>
      <c r="AB104" s="24"/>
      <c r="AC104" s="24"/>
    </row>
    <row r="105" spans="1:29">
      <c r="A105" s="24"/>
      <c r="B105" s="24"/>
      <c r="C105" s="24"/>
      <c r="D105" s="24"/>
      <c r="E105" s="24"/>
      <c r="F105" s="24"/>
      <c r="G105" s="24"/>
      <c r="H105" s="24"/>
      <c r="I105" s="24"/>
      <c r="J105" s="24"/>
      <c r="K105" s="24"/>
      <c r="L105" s="24"/>
      <c r="M105" s="24"/>
      <c r="N105" s="24"/>
      <c r="O105" s="24"/>
      <c r="P105" s="24"/>
      <c r="Q105" s="24"/>
      <c r="R105" s="24"/>
      <c r="S105" s="24"/>
      <c r="T105" s="24"/>
      <c r="U105" s="24"/>
      <c r="V105" s="24"/>
      <c r="W105" s="24"/>
      <c r="X105" s="24"/>
      <c r="Y105" s="24"/>
      <c r="Z105" s="24"/>
      <c r="AA105" s="24"/>
      <c r="AB105" s="24"/>
      <c r="AC105" s="24"/>
    </row>
    <row r="106" spans="1:29">
      <c r="A106" s="24"/>
      <c r="B106" s="24"/>
      <c r="C106" s="24"/>
      <c r="D106" s="24"/>
      <c r="E106" s="24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P106" s="24"/>
      <c r="Q106" s="24"/>
      <c r="R106" s="24"/>
      <c r="S106" s="24"/>
      <c r="T106" s="24"/>
      <c r="U106" s="24"/>
      <c r="V106" s="24"/>
      <c r="W106" s="24"/>
      <c r="X106" s="24"/>
      <c r="Y106" s="24"/>
      <c r="Z106" s="24"/>
      <c r="AA106" s="24"/>
      <c r="AB106" s="24"/>
      <c r="AC106" s="24"/>
    </row>
    <row r="107" spans="1:29">
      <c r="A107" s="24"/>
      <c r="B107" s="24"/>
      <c r="C107" s="24"/>
      <c r="D107" s="24"/>
      <c r="E107" s="24"/>
      <c r="F107" s="24"/>
      <c r="G107" s="24"/>
      <c r="H107" s="24"/>
      <c r="I107" s="24"/>
      <c r="J107" s="24"/>
      <c r="K107" s="24"/>
      <c r="L107" s="24"/>
      <c r="M107" s="24"/>
      <c r="N107" s="24"/>
      <c r="O107" s="24"/>
      <c r="P107" s="24"/>
      <c r="Q107" s="24"/>
      <c r="R107" s="24"/>
      <c r="S107" s="24"/>
      <c r="T107" s="24"/>
      <c r="U107" s="24"/>
      <c r="V107" s="24"/>
      <c r="W107" s="24"/>
      <c r="X107" s="24"/>
      <c r="Y107" s="24"/>
      <c r="Z107" s="24"/>
      <c r="AA107" s="24"/>
      <c r="AB107" s="24"/>
      <c r="AC107" s="24"/>
    </row>
    <row r="108" spans="1:29">
      <c r="A108" s="24"/>
      <c r="B108" s="24"/>
      <c r="C108" s="24"/>
      <c r="D108" s="24"/>
      <c r="E108" s="24"/>
      <c r="F108" s="24"/>
      <c r="G108" s="24"/>
      <c r="H108" s="24"/>
      <c r="I108" s="24"/>
      <c r="J108" s="24"/>
      <c r="K108" s="24"/>
      <c r="L108" s="24"/>
      <c r="M108" s="24"/>
      <c r="N108" s="24"/>
      <c r="O108" s="24"/>
      <c r="P108" s="24"/>
      <c r="Q108" s="24"/>
      <c r="R108" s="24"/>
      <c r="S108" s="24"/>
      <c r="T108" s="24"/>
      <c r="U108" s="24"/>
      <c r="V108" s="24"/>
      <c r="W108" s="24"/>
      <c r="X108" s="24"/>
      <c r="Y108" s="24"/>
      <c r="Z108" s="24"/>
      <c r="AA108" s="24"/>
      <c r="AB108" s="24"/>
      <c r="AC108" s="24"/>
    </row>
    <row r="109" spans="1:29">
      <c r="A109" s="24"/>
      <c r="B109" s="24"/>
      <c r="C109" s="24"/>
      <c r="D109" s="24"/>
      <c r="E109" s="24"/>
      <c r="F109" s="24"/>
      <c r="G109" s="24"/>
      <c r="H109" s="24"/>
      <c r="I109" s="24"/>
      <c r="J109" s="24"/>
      <c r="K109" s="24"/>
      <c r="L109" s="24"/>
      <c r="M109" s="24"/>
      <c r="N109" s="24"/>
      <c r="O109" s="24"/>
      <c r="P109" s="24"/>
      <c r="Q109" s="24"/>
      <c r="R109" s="24"/>
      <c r="S109" s="24"/>
      <c r="T109" s="24"/>
      <c r="U109" s="24"/>
      <c r="V109" s="24"/>
      <c r="W109" s="24"/>
      <c r="X109" s="24"/>
      <c r="Y109" s="24"/>
      <c r="Z109" s="24"/>
      <c r="AA109" s="24"/>
      <c r="AB109" s="24"/>
      <c r="AC109" s="24"/>
    </row>
    <row r="110" spans="1:29">
      <c r="A110" s="24"/>
      <c r="B110" s="24"/>
      <c r="C110" s="24"/>
      <c r="D110" s="24"/>
      <c r="E110" s="24"/>
      <c r="F110" s="24"/>
      <c r="G110" s="24"/>
      <c r="H110" s="24"/>
      <c r="I110" s="24"/>
      <c r="J110" s="24"/>
      <c r="K110" s="24"/>
      <c r="L110" s="24"/>
      <c r="M110" s="24"/>
      <c r="N110" s="24"/>
      <c r="O110" s="24"/>
      <c r="P110" s="24"/>
      <c r="Q110" s="24"/>
      <c r="R110" s="24"/>
      <c r="S110" s="24"/>
      <c r="T110" s="24"/>
      <c r="U110" s="24"/>
      <c r="V110" s="24"/>
      <c r="W110" s="24"/>
      <c r="X110" s="24"/>
      <c r="Y110" s="24"/>
      <c r="Z110" s="24"/>
      <c r="AA110" s="24"/>
      <c r="AB110" s="24"/>
      <c r="AC110" s="24"/>
    </row>
    <row r="111" spans="1:29">
      <c r="A111" s="24"/>
      <c r="B111" s="24"/>
      <c r="C111" s="24"/>
      <c r="D111" s="24"/>
      <c r="E111" s="24"/>
      <c r="F111" s="24"/>
      <c r="G111" s="24"/>
      <c r="H111" s="24"/>
      <c r="I111" s="24"/>
      <c r="J111" s="24"/>
      <c r="K111" s="24"/>
      <c r="L111" s="24"/>
      <c r="M111" s="24"/>
      <c r="N111" s="24"/>
      <c r="O111" s="24"/>
      <c r="P111" s="24"/>
      <c r="Q111" s="24"/>
      <c r="R111" s="24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</row>
    <row r="112" spans="1:29">
      <c r="A112" s="24"/>
      <c r="B112" s="24"/>
      <c r="C112" s="24"/>
      <c r="D112" s="24"/>
      <c r="E112" s="24"/>
      <c r="F112" s="24"/>
      <c r="G112" s="24"/>
      <c r="H112" s="24"/>
      <c r="I112" s="24"/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</row>
    <row r="113" spans="1:29">
      <c r="A113" s="24"/>
      <c r="B113" s="24"/>
      <c r="C113" s="24"/>
      <c r="D113" s="24"/>
      <c r="E113" s="24"/>
      <c r="F113" s="24"/>
      <c r="G113" s="24"/>
      <c r="H113" s="24"/>
      <c r="I113" s="24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  <c r="AC113" s="24"/>
    </row>
    <row r="114" spans="1:29">
      <c r="A114" s="24"/>
      <c r="B114" s="24"/>
      <c r="C114" s="24"/>
      <c r="D114" s="24"/>
      <c r="E114" s="24"/>
      <c r="F114" s="24"/>
      <c r="G114" s="24"/>
      <c r="H114" s="24"/>
      <c r="I114" s="24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</row>
    <row r="115" spans="1:29">
      <c r="A115" s="24"/>
      <c r="B115" s="24"/>
      <c r="C115" s="24"/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4"/>
      <c r="U115" s="24"/>
      <c r="V115" s="24"/>
      <c r="W115" s="24"/>
      <c r="X115" s="24"/>
      <c r="Y115" s="24"/>
      <c r="Z115" s="24"/>
      <c r="AA115" s="24"/>
      <c r="AB115" s="24"/>
      <c r="AC115" s="24"/>
    </row>
    <row r="116" spans="1:29">
      <c r="A116" s="24"/>
      <c r="B116" s="24"/>
      <c r="C116" s="24"/>
      <c r="D116" s="24"/>
      <c r="E116" s="24"/>
      <c r="F116" s="24"/>
      <c r="G116" s="24"/>
      <c r="H116" s="24"/>
      <c r="I116" s="24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</row>
    <row r="117" spans="1:29">
      <c r="A117" s="24"/>
      <c r="B117" s="24"/>
      <c r="C117" s="24"/>
      <c r="D117" s="24"/>
      <c r="E117" s="24"/>
      <c r="F117" s="24"/>
      <c r="G117" s="24"/>
      <c r="H117" s="24"/>
      <c r="I117" s="24"/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24"/>
      <c r="U117" s="24"/>
      <c r="V117" s="24"/>
      <c r="W117" s="24"/>
      <c r="X117" s="24"/>
      <c r="Y117" s="24"/>
      <c r="Z117" s="24"/>
      <c r="AA117" s="24"/>
      <c r="AB117" s="24"/>
      <c r="AC117" s="24"/>
    </row>
    <row r="118" spans="1:29">
      <c r="A118" s="24"/>
      <c r="B118" s="24"/>
      <c r="C118" s="24"/>
      <c r="D118" s="24"/>
      <c r="E118" s="24"/>
      <c r="F118" s="24"/>
      <c r="G118" s="24"/>
      <c r="H118" s="24"/>
      <c r="I118" s="24"/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</row>
    <row r="119" spans="1:29">
      <c r="A119" s="24"/>
      <c r="B119" s="24"/>
      <c r="C119" s="24"/>
      <c r="D119" s="24"/>
      <c r="E119" s="24"/>
      <c r="F119" s="24"/>
      <c r="G119" s="24"/>
      <c r="H119" s="24"/>
      <c r="I119" s="24"/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</row>
    <row r="120" spans="1:29">
      <c r="A120" s="24"/>
      <c r="B120" s="24"/>
      <c r="C120" s="24"/>
      <c r="D120" s="24"/>
      <c r="E120" s="24"/>
      <c r="F120" s="24"/>
      <c r="G120" s="24"/>
      <c r="H120" s="24"/>
      <c r="I120" s="24"/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</row>
    <row r="121" spans="1:29">
      <c r="A121" s="24"/>
      <c r="B121" s="24"/>
      <c r="C121" s="24"/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</row>
    <row r="122" spans="1:29">
      <c r="A122" s="24"/>
      <c r="B122" s="24"/>
      <c r="C122" s="24"/>
      <c r="D122" s="24"/>
      <c r="E122" s="24"/>
      <c r="F122" s="24"/>
      <c r="G122" s="24"/>
      <c r="H122" s="24"/>
      <c r="I122" s="24"/>
      <c r="J122" s="24"/>
      <c r="K122" s="24"/>
      <c r="L122" s="24"/>
      <c r="M122" s="24"/>
      <c r="N122" s="24"/>
      <c r="O122" s="24"/>
      <c r="P122" s="24"/>
      <c r="Q122" s="24"/>
      <c r="R122" s="24"/>
      <c r="S122" s="24"/>
      <c r="T122" s="24"/>
      <c r="U122" s="24"/>
      <c r="V122" s="24"/>
      <c r="W122" s="24"/>
      <c r="X122" s="24"/>
      <c r="Y122" s="24"/>
      <c r="Z122" s="24"/>
      <c r="AA122" s="24"/>
      <c r="AB122" s="24"/>
      <c r="AC122" s="24"/>
    </row>
    <row r="123" spans="1:29">
      <c r="A123" s="24"/>
      <c r="B123" s="24"/>
      <c r="C123" s="24"/>
      <c r="D123" s="24"/>
      <c r="E123" s="24"/>
      <c r="F123" s="24"/>
      <c r="G123" s="24"/>
      <c r="H123" s="24"/>
      <c r="I123" s="24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</row>
    <row r="124" spans="1:29">
      <c r="A124" s="24"/>
      <c r="B124" s="24"/>
      <c r="C124" s="24"/>
      <c r="D124" s="24"/>
      <c r="E124" s="24"/>
      <c r="F124" s="24"/>
      <c r="G124" s="24"/>
      <c r="H124" s="24"/>
      <c r="I124" s="24"/>
      <c r="J124" s="24"/>
      <c r="K124" s="24"/>
      <c r="L124" s="24"/>
      <c r="M124" s="24"/>
      <c r="N124" s="24"/>
      <c r="O124" s="24"/>
      <c r="P124" s="24"/>
      <c r="Q124" s="24"/>
      <c r="R124" s="24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</row>
    <row r="125" spans="1:29">
      <c r="A125" s="24"/>
      <c r="B125" s="24"/>
      <c r="C125" s="24"/>
      <c r="D125" s="24"/>
      <c r="E125" s="24"/>
      <c r="F125" s="24"/>
      <c r="G125" s="24"/>
      <c r="H125" s="24"/>
      <c r="I125" s="24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</row>
    <row r="126" spans="1:29">
      <c r="A126" s="24"/>
      <c r="B126" s="24"/>
      <c r="C126" s="24"/>
      <c r="D126" s="24"/>
      <c r="E126" s="24"/>
      <c r="F126" s="24"/>
      <c r="G126" s="24"/>
      <c r="H126" s="24"/>
      <c r="I126" s="24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</row>
    <row r="127" spans="1:29">
      <c r="A127" s="24"/>
      <c r="B127" s="24"/>
      <c r="C127" s="24"/>
      <c r="D127" s="24"/>
      <c r="E127" s="24"/>
      <c r="F127" s="24"/>
      <c r="G127" s="24"/>
      <c r="H127" s="24"/>
      <c r="I127" s="24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V127" s="24"/>
      <c r="W127" s="24"/>
      <c r="X127" s="24"/>
      <c r="Y127" s="24"/>
      <c r="Z127" s="24"/>
      <c r="AA127" s="24"/>
      <c r="AB127" s="24"/>
      <c r="AC127" s="24"/>
    </row>
    <row r="128" spans="1:29">
      <c r="A128" s="24"/>
      <c r="B128" s="24"/>
      <c r="C128" s="24"/>
      <c r="D128" s="24"/>
      <c r="E128" s="24"/>
      <c r="F128" s="24"/>
      <c r="G128" s="24"/>
      <c r="H128" s="24"/>
      <c r="I128" s="24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4"/>
      <c r="U128" s="24"/>
      <c r="V128" s="24"/>
      <c r="W128" s="24"/>
      <c r="X128" s="24"/>
      <c r="Y128" s="24"/>
      <c r="Z128" s="24"/>
      <c r="AA128" s="24"/>
      <c r="AB128" s="24"/>
      <c r="AC128" s="24"/>
    </row>
    <row r="129" spans="1:29">
      <c r="A129" s="24"/>
      <c r="B129" s="24"/>
      <c r="C129" s="24"/>
      <c r="D129" s="24"/>
      <c r="E129" s="24"/>
      <c r="F129" s="24"/>
      <c r="G129" s="24"/>
      <c r="H129" s="24"/>
      <c r="I129" s="24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24"/>
      <c r="U129" s="24"/>
      <c r="V129" s="24"/>
      <c r="W129" s="24"/>
      <c r="X129" s="24"/>
      <c r="Y129" s="24"/>
      <c r="Z129" s="24"/>
      <c r="AA129" s="24"/>
      <c r="AB129" s="24"/>
      <c r="AC129" s="24"/>
    </row>
    <row r="130" spans="1:29">
      <c r="A130" s="24"/>
      <c r="B130" s="24"/>
      <c r="C130" s="24"/>
      <c r="D130" s="24"/>
      <c r="E130" s="24"/>
      <c r="F130" s="24"/>
      <c r="G130" s="24"/>
      <c r="H130" s="24"/>
      <c r="I130" s="24"/>
      <c r="J130" s="24"/>
      <c r="K130" s="24"/>
      <c r="L130" s="24"/>
      <c r="M130" s="24"/>
      <c r="N130" s="24"/>
      <c r="O130" s="24"/>
      <c r="P130" s="24"/>
      <c r="Q130" s="24"/>
      <c r="R130" s="24"/>
      <c r="S130" s="24"/>
      <c r="T130" s="24"/>
      <c r="U130" s="24"/>
      <c r="V130" s="24"/>
      <c r="W130" s="24"/>
      <c r="X130" s="24"/>
      <c r="Y130" s="24"/>
      <c r="Z130" s="24"/>
      <c r="AA130" s="24"/>
      <c r="AB130" s="24"/>
      <c r="AC130" s="24"/>
    </row>
    <row r="131" spans="1:29">
      <c r="A131" s="24"/>
      <c r="B131" s="24"/>
      <c r="C131" s="24"/>
      <c r="D131" s="24"/>
      <c r="E131" s="24"/>
      <c r="F131" s="24"/>
      <c r="G131" s="24"/>
      <c r="H131" s="24"/>
      <c r="I131" s="24"/>
      <c r="J131" s="24"/>
      <c r="K131" s="24"/>
      <c r="L131" s="24"/>
      <c r="M131" s="24"/>
      <c r="N131" s="24"/>
      <c r="O131" s="24"/>
      <c r="P131" s="24"/>
      <c r="Q131" s="24"/>
      <c r="R131" s="24"/>
      <c r="S131" s="24"/>
      <c r="T131" s="24"/>
      <c r="U131" s="24"/>
      <c r="V131" s="24"/>
      <c r="W131" s="24"/>
      <c r="X131" s="24"/>
      <c r="Y131" s="24"/>
      <c r="Z131" s="24"/>
      <c r="AA131" s="24"/>
      <c r="AB131" s="24"/>
      <c r="AC131" s="24"/>
    </row>
    <row r="132" spans="1:29">
      <c r="A132" s="24"/>
      <c r="B132" s="24"/>
      <c r="C132" s="24"/>
      <c r="D132" s="24"/>
      <c r="E132" s="24"/>
      <c r="F132" s="24"/>
      <c r="G132" s="24"/>
      <c r="H132" s="24"/>
      <c r="I132" s="24"/>
      <c r="J132" s="24"/>
      <c r="K132" s="24"/>
      <c r="L132" s="24"/>
      <c r="M132" s="24"/>
      <c r="N132" s="24"/>
      <c r="O132" s="24"/>
      <c r="P132" s="24"/>
      <c r="Q132" s="24"/>
      <c r="R132" s="24"/>
      <c r="S132" s="24"/>
      <c r="T132" s="24"/>
      <c r="U132" s="24"/>
      <c r="V132" s="24"/>
      <c r="W132" s="24"/>
      <c r="X132" s="24"/>
      <c r="Y132" s="24"/>
      <c r="Z132" s="24"/>
      <c r="AA132" s="24"/>
      <c r="AB132" s="24"/>
      <c r="AC132" s="24"/>
    </row>
    <row r="133" spans="1:29">
      <c r="A133" s="24"/>
      <c r="B133" s="24"/>
      <c r="C133" s="24"/>
      <c r="D133" s="24"/>
      <c r="E133" s="24"/>
      <c r="F133" s="24"/>
      <c r="G133" s="24"/>
      <c r="H133" s="24"/>
      <c r="I133" s="24"/>
      <c r="J133" s="24"/>
      <c r="K133" s="24"/>
      <c r="L133" s="24"/>
      <c r="M133" s="24"/>
      <c r="N133" s="24"/>
      <c r="O133" s="24"/>
      <c r="P133" s="24"/>
      <c r="Q133" s="24"/>
      <c r="R133" s="24"/>
      <c r="S133" s="24"/>
      <c r="T133" s="24"/>
      <c r="U133" s="24"/>
      <c r="V133" s="24"/>
      <c r="W133" s="24"/>
      <c r="X133" s="24"/>
      <c r="Y133" s="24"/>
      <c r="Z133" s="24"/>
      <c r="AA133" s="24"/>
      <c r="AB133" s="24"/>
      <c r="AC133" s="24"/>
    </row>
    <row r="134" spans="1:29">
      <c r="A134" s="24"/>
      <c r="B134" s="24"/>
      <c r="C134" s="24"/>
      <c r="D134" s="24"/>
      <c r="E134" s="24"/>
      <c r="F134" s="24"/>
      <c r="G134" s="24"/>
      <c r="H134" s="24"/>
      <c r="I134" s="24"/>
      <c r="J134" s="24"/>
      <c r="K134" s="24"/>
      <c r="L134" s="24"/>
      <c r="M134" s="24"/>
      <c r="N134" s="24"/>
      <c r="O134" s="24"/>
      <c r="P134" s="24"/>
      <c r="Q134" s="24"/>
      <c r="R134" s="24"/>
      <c r="S134" s="24"/>
      <c r="T134" s="24"/>
      <c r="U134" s="24"/>
      <c r="V134" s="24"/>
      <c r="W134" s="24"/>
      <c r="X134" s="24"/>
      <c r="Y134" s="24"/>
      <c r="Z134" s="24"/>
      <c r="AA134" s="24"/>
      <c r="AB134" s="24"/>
      <c r="AC134" s="24"/>
    </row>
    <row r="135" spans="1:29">
      <c r="A135" s="24"/>
      <c r="B135" s="24"/>
      <c r="C135" s="24"/>
      <c r="D135" s="24"/>
      <c r="E135" s="24"/>
      <c r="F135" s="24"/>
      <c r="G135" s="24"/>
      <c r="H135" s="24"/>
      <c r="I135" s="24"/>
      <c r="J135" s="24"/>
      <c r="K135" s="24"/>
      <c r="L135" s="24"/>
      <c r="M135" s="24"/>
      <c r="N135" s="24"/>
      <c r="O135" s="24"/>
      <c r="P135" s="24"/>
      <c r="Q135" s="24"/>
      <c r="R135" s="24"/>
      <c r="S135" s="24"/>
      <c r="T135" s="24"/>
      <c r="U135" s="24"/>
      <c r="V135" s="24"/>
      <c r="W135" s="24"/>
      <c r="X135" s="24"/>
      <c r="Y135" s="24"/>
      <c r="Z135" s="24"/>
      <c r="AA135" s="24"/>
      <c r="AB135" s="24"/>
      <c r="AC135" s="24"/>
    </row>
    <row r="136" spans="1:29">
      <c r="A136" s="24"/>
      <c r="B136" s="24"/>
      <c r="C136" s="24"/>
      <c r="D136" s="24"/>
      <c r="E136" s="24"/>
      <c r="F136" s="24"/>
      <c r="G136" s="24"/>
      <c r="H136" s="24"/>
      <c r="I136" s="24"/>
      <c r="J136" s="24"/>
      <c r="K136" s="24"/>
      <c r="L136" s="24"/>
      <c r="M136" s="24"/>
      <c r="N136" s="24"/>
      <c r="O136" s="24"/>
      <c r="P136" s="24"/>
      <c r="Q136" s="24"/>
      <c r="R136" s="24"/>
      <c r="S136" s="24"/>
      <c r="T136" s="24"/>
      <c r="U136" s="24"/>
      <c r="V136" s="24"/>
      <c r="W136" s="24"/>
      <c r="X136" s="24"/>
      <c r="Y136" s="24"/>
      <c r="Z136" s="24"/>
      <c r="AA136" s="24"/>
      <c r="AB136" s="24"/>
      <c r="AC136" s="24"/>
    </row>
    <row r="137" spans="1:29">
      <c r="A137" s="24"/>
      <c r="B137" s="24"/>
      <c r="C137" s="24"/>
      <c r="D137" s="24"/>
      <c r="E137" s="24"/>
      <c r="F137" s="24"/>
      <c r="G137" s="24"/>
      <c r="H137" s="24"/>
      <c r="I137" s="24"/>
      <c r="J137" s="24"/>
      <c r="K137" s="24"/>
      <c r="L137" s="24"/>
      <c r="M137" s="24"/>
      <c r="N137" s="24"/>
      <c r="O137" s="24"/>
      <c r="P137" s="24"/>
      <c r="Q137" s="24"/>
      <c r="R137" s="24"/>
      <c r="S137" s="24"/>
      <c r="T137" s="24"/>
      <c r="U137" s="24"/>
      <c r="V137" s="24"/>
      <c r="W137" s="24"/>
      <c r="X137" s="24"/>
      <c r="Y137" s="24"/>
      <c r="Z137" s="24"/>
      <c r="AA137" s="24"/>
      <c r="AB137" s="24"/>
      <c r="AC137" s="24"/>
    </row>
    <row r="138" spans="1:29">
      <c r="A138" s="24"/>
      <c r="B138" s="24"/>
      <c r="C138" s="24"/>
      <c r="D138" s="24"/>
      <c r="E138" s="24"/>
      <c r="F138" s="24"/>
      <c r="G138" s="24"/>
      <c r="H138" s="24"/>
      <c r="I138" s="24"/>
      <c r="J138" s="24"/>
      <c r="K138" s="24"/>
      <c r="L138" s="24"/>
      <c r="M138" s="24"/>
      <c r="N138" s="24"/>
      <c r="O138" s="24"/>
      <c r="P138" s="24"/>
      <c r="Q138" s="24"/>
      <c r="R138" s="24"/>
      <c r="S138" s="24"/>
      <c r="T138" s="24"/>
      <c r="U138" s="24"/>
      <c r="V138" s="24"/>
      <c r="W138" s="24"/>
      <c r="X138" s="24"/>
      <c r="Y138" s="24"/>
      <c r="Z138" s="24"/>
      <c r="AA138" s="24"/>
      <c r="AB138" s="24"/>
      <c r="AC138" s="24"/>
    </row>
    <row r="139" spans="1:29">
      <c r="A139" s="24"/>
      <c r="B139" s="24"/>
      <c r="C139" s="24"/>
      <c r="D139" s="24"/>
      <c r="E139" s="24"/>
      <c r="F139" s="24"/>
      <c r="G139" s="24"/>
      <c r="H139" s="24"/>
      <c r="I139" s="24"/>
      <c r="J139" s="24"/>
      <c r="K139" s="24"/>
      <c r="L139" s="24"/>
      <c r="M139" s="24"/>
      <c r="N139" s="24"/>
      <c r="O139" s="24"/>
      <c r="P139" s="24"/>
      <c r="Q139" s="24"/>
      <c r="R139" s="24"/>
      <c r="S139" s="24"/>
      <c r="T139" s="24"/>
      <c r="U139" s="24"/>
      <c r="V139" s="24"/>
      <c r="W139" s="24"/>
      <c r="X139" s="24"/>
      <c r="Y139" s="24"/>
      <c r="Z139" s="24"/>
      <c r="AA139" s="24"/>
      <c r="AB139" s="24"/>
      <c r="AC139" s="24"/>
    </row>
    <row r="140" spans="1:29">
      <c r="A140" s="24"/>
      <c r="B140" s="24"/>
      <c r="C140" s="24"/>
      <c r="D140" s="24"/>
      <c r="E140" s="24"/>
      <c r="F140" s="24"/>
      <c r="G140" s="24"/>
      <c r="H140" s="24"/>
      <c r="I140" s="24"/>
      <c r="J140" s="24"/>
      <c r="K140" s="24"/>
      <c r="L140" s="24"/>
      <c r="M140" s="24"/>
      <c r="N140" s="24"/>
      <c r="O140" s="24"/>
      <c r="P140" s="24"/>
      <c r="Q140" s="24"/>
      <c r="R140" s="24"/>
      <c r="S140" s="24"/>
      <c r="T140" s="24"/>
      <c r="U140" s="24"/>
      <c r="V140" s="24"/>
      <c r="W140" s="24"/>
      <c r="X140" s="24"/>
      <c r="Y140" s="24"/>
      <c r="Z140" s="24"/>
      <c r="AA140" s="24"/>
      <c r="AB140" s="24"/>
      <c r="AC140" s="24"/>
    </row>
    <row r="141" spans="1:29">
      <c r="A141" s="24"/>
      <c r="B141" s="24"/>
      <c r="C141" s="24"/>
      <c r="D141" s="24"/>
      <c r="E141" s="24"/>
      <c r="F141" s="24"/>
      <c r="G141" s="24"/>
      <c r="H141" s="24"/>
      <c r="I141" s="24"/>
      <c r="J141" s="24"/>
      <c r="K141" s="24"/>
      <c r="L141" s="24"/>
      <c r="M141" s="24"/>
      <c r="N141" s="24"/>
      <c r="O141" s="24"/>
      <c r="P141" s="24"/>
      <c r="Q141" s="24"/>
      <c r="R141" s="24"/>
      <c r="S141" s="24"/>
      <c r="T141" s="24"/>
      <c r="U141" s="24"/>
      <c r="V141" s="24"/>
      <c r="W141" s="24"/>
      <c r="X141" s="24"/>
      <c r="Y141" s="24"/>
      <c r="Z141" s="24"/>
      <c r="AA141" s="24"/>
      <c r="AB141" s="24"/>
      <c r="AC141" s="24"/>
    </row>
    <row r="142" spans="1:29">
      <c r="A142" s="24"/>
      <c r="B142" s="24"/>
      <c r="C142" s="24"/>
      <c r="D142" s="24"/>
      <c r="E142" s="24"/>
      <c r="F142" s="24"/>
      <c r="G142" s="24"/>
      <c r="H142" s="24"/>
      <c r="I142" s="24"/>
      <c r="J142" s="24"/>
      <c r="K142" s="24"/>
      <c r="L142" s="24"/>
      <c r="M142" s="24"/>
      <c r="N142" s="24"/>
      <c r="O142" s="24"/>
      <c r="P142" s="24"/>
      <c r="Q142" s="24"/>
      <c r="R142" s="24"/>
      <c r="S142" s="24"/>
      <c r="T142" s="24"/>
      <c r="U142" s="24"/>
      <c r="V142" s="24"/>
      <c r="W142" s="24"/>
      <c r="X142" s="24"/>
      <c r="Y142" s="24"/>
      <c r="Z142" s="24"/>
      <c r="AA142" s="24"/>
      <c r="AB142" s="24"/>
      <c r="AC142" s="24"/>
    </row>
    <row r="143" spans="1:29">
      <c r="A143" s="24"/>
      <c r="B143" s="24"/>
      <c r="C143" s="24"/>
      <c r="D143" s="24"/>
      <c r="E143" s="24"/>
      <c r="F143" s="24"/>
      <c r="G143" s="24"/>
      <c r="H143" s="24"/>
      <c r="I143" s="24"/>
      <c r="J143" s="24"/>
      <c r="K143" s="24"/>
      <c r="L143" s="24"/>
      <c r="M143" s="24"/>
      <c r="N143" s="24"/>
      <c r="O143" s="24"/>
      <c r="P143" s="24"/>
      <c r="Q143" s="24"/>
      <c r="R143" s="24"/>
      <c r="S143" s="24"/>
      <c r="T143" s="24"/>
      <c r="U143" s="24"/>
      <c r="V143" s="24"/>
      <c r="W143" s="24"/>
      <c r="X143" s="24"/>
      <c r="Y143" s="24"/>
      <c r="Z143" s="24"/>
      <c r="AA143" s="24"/>
      <c r="AB143" s="24"/>
      <c r="AC143" s="24"/>
    </row>
    <row r="144" spans="1:29">
      <c r="A144" s="24"/>
      <c r="B144" s="24"/>
      <c r="C144" s="24"/>
      <c r="D144" s="24"/>
      <c r="E144" s="24"/>
      <c r="F144" s="24"/>
      <c r="G144" s="24"/>
      <c r="H144" s="24"/>
      <c r="I144" s="24"/>
      <c r="J144" s="24"/>
      <c r="K144" s="24"/>
      <c r="L144" s="24"/>
      <c r="M144" s="24"/>
      <c r="N144" s="24"/>
      <c r="O144" s="24"/>
      <c r="P144" s="24"/>
      <c r="Q144" s="24"/>
      <c r="R144" s="24"/>
      <c r="S144" s="24"/>
      <c r="T144" s="24"/>
      <c r="U144" s="24"/>
      <c r="V144" s="24"/>
      <c r="W144" s="24"/>
      <c r="X144" s="24"/>
      <c r="Y144" s="24"/>
      <c r="Z144" s="24"/>
      <c r="AA144" s="24"/>
      <c r="AB144" s="24"/>
      <c r="AC144" s="24"/>
    </row>
    <row r="145" spans="1:29">
      <c r="A145" s="24"/>
      <c r="B145" s="24"/>
      <c r="C145" s="24"/>
      <c r="D145" s="24"/>
      <c r="E145" s="24"/>
      <c r="F145" s="24"/>
      <c r="G145" s="24"/>
      <c r="H145" s="24"/>
      <c r="I145" s="24"/>
      <c r="J145" s="24"/>
      <c r="K145" s="24"/>
      <c r="L145" s="24"/>
      <c r="M145" s="24"/>
      <c r="N145" s="24"/>
      <c r="O145" s="24"/>
      <c r="P145" s="24"/>
      <c r="Q145" s="24"/>
      <c r="R145" s="24"/>
      <c r="S145" s="24"/>
      <c r="T145" s="24"/>
      <c r="U145" s="24"/>
      <c r="V145" s="24"/>
      <c r="W145" s="24"/>
      <c r="X145" s="24"/>
      <c r="Y145" s="24"/>
      <c r="Z145" s="24"/>
      <c r="AA145" s="24"/>
      <c r="AB145" s="24"/>
      <c r="AC145" s="24"/>
    </row>
    <row r="146" spans="1:29">
      <c r="A146" s="24"/>
      <c r="B146" s="24"/>
      <c r="C146" s="24"/>
      <c r="D146" s="24"/>
      <c r="E146" s="24"/>
      <c r="F146" s="24"/>
      <c r="G146" s="24"/>
      <c r="H146" s="24"/>
      <c r="I146" s="24"/>
      <c r="J146" s="24"/>
      <c r="K146" s="24"/>
      <c r="L146" s="24"/>
      <c r="M146" s="24"/>
      <c r="N146" s="24"/>
      <c r="O146" s="24"/>
      <c r="P146" s="24"/>
      <c r="Q146" s="24"/>
      <c r="R146" s="24"/>
      <c r="S146" s="24"/>
      <c r="T146" s="24"/>
      <c r="U146" s="24"/>
      <c r="V146" s="24"/>
      <c r="W146" s="24"/>
      <c r="X146" s="24"/>
      <c r="Y146" s="24"/>
      <c r="Z146" s="24"/>
      <c r="AA146" s="24"/>
      <c r="AB146" s="24"/>
      <c r="AC146" s="24"/>
    </row>
    <row r="147" spans="1:29">
      <c r="A147" s="24"/>
      <c r="B147" s="24"/>
      <c r="C147" s="24"/>
      <c r="D147" s="24"/>
      <c r="E147" s="24"/>
      <c r="F147" s="24"/>
      <c r="G147" s="24"/>
      <c r="H147" s="24"/>
      <c r="I147" s="24"/>
      <c r="J147" s="24"/>
      <c r="K147" s="24"/>
      <c r="L147" s="24"/>
      <c r="M147" s="24"/>
      <c r="N147" s="24"/>
      <c r="O147" s="24"/>
      <c r="P147" s="24"/>
      <c r="Q147" s="24"/>
      <c r="R147" s="24"/>
      <c r="S147" s="24"/>
      <c r="T147" s="24"/>
      <c r="U147" s="24"/>
      <c r="V147" s="24"/>
      <c r="W147" s="24"/>
      <c r="X147" s="24"/>
      <c r="Y147" s="24"/>
      <c r="Z147" s="24"/>
      <c r="AA147" s="24"/>
      <c r="AB147" s="24"/>
      <c r="AC147" s="24"/>
    </row>
    <row r="148" spans="1:29">
      <c r="A148" s="24"/>
      <c r="B148" s="24"/>
      <c r="C148" s="24"/>
      <c r="D148" s="24"/>
      <c r="E148" s="24"/>
      <c r="F148" s="24"/>
      <c r="G148" s="24"/>
      <c r="H148" s="24"/>
      <c r="I148" s="24"/>
      <c r="J148" s="24"/>
      <c r="K148" s="24"/>
      <c r="L148" s="24"/>
      <c r="M148" s="24"/>
      <c r="N148" s="24"/>
      <c r="O148" s="24"/>
      <c r="P148" s="24"/>
      <c r="Q148" s="24"/>
      <c r="R148" s="24"/>
      <c r="S148" s="24"/>
      <c r="T148" s="24"/>
      <c r="U148" s="24"/>
      <c r="V148" s="24"/>
      <c r="W148" s="24"/>
      <c r="X148" s="24"/>
      <c r="Y148" s="24"/>
      <c r="Z148" s="24"/>
      <c r="AA148" s="24"/>
      <c r="AB148" s="24"/>
      <c r="AC148" s="24"/>
    </row>
    <row r="149" spans="1:29">
      <c r="A149" s="24"/>
      <c r="B149" s="24"/>
      <c r="C149" s="24"/>
      <c r="D149" s="24"/>
      <c r="E149" s="24"/>
      <c r="F149" s="24"/>
      <c r="G149" s="24"/>
      <c r="H149" s="24"/>
      <c r="I149" s="24"/>
      <c r="J149" s="24"/>
      <c r="K149" s="24"/>
      <c r="L149" s="24"/>
      <c r="M149" s="24"/>
      <c r="N149" s="24"/>
      <c r="O149" s="24"/>
      <c r="P149" s="24"/>
      <c r="Q149" s="24"/>
      <c r="R149" s="24"/>
      <c r="S149" s="24"/>
      <c r="T149" s="24"/>
      <c r="U149" s="24"/>
      <c r="V149" s="24"/>
      <c r="W149" s="24"/>
      <c r="X149" s="24"/>
      <c r="Y149" s="24"/>
      <c r="Z149" s="24"/>
      <c r="AA149" s="24"/>
      <c r="AB149" s="24"/>
      <c r="AC149" s="24"/>
    </row>
    <row r="150" spans="1:29">
      <c r="A150" s="24"/>
      <c r="B150" s="24"/>
      <c r="C150" s="24"/>
      <c r="D150" s="24"/>
      <c r="E150" s="24"/>
      <c r="F150" s="24"/>
      <c r="G150" s="24"/>
      <c r="H150" s="24"/>
      <c r="I150" s="24"/>
      <c r="J150" s="24"/>
      <c r="K150" s="24"/>
      <c r="L150" s="24"/>
      <c r="M150" s="24"/>
      <c r="N150" s="24"/>
      <c r="O150" s="24"/>
      <c r="P150" s="24"/>
      <c r="Q150" s="24"/>
      <c r="R150" s="24"/>
      <c r="S150" s="24"/>
      <c r="T150" s="24"/>
      <c r="U150" s="24"/>
      <c r="V150" s="24"/>
      <c r="W150" s="24"/>
      <c r="X150" s="24"/>
      <c r="Y150" s="24"/>
      <c r="Z150" s="24"/>
      <c r="AA150" s="24"/>
      <c r="AB150" s="24"/>
      <c r="AC150" s="24"/>
    </row>
    <row r="151" spans="1:29">
      <c r="A151" s="24"/>
      <c r="B151" s="24"/>
      <c r="C151" s="24"/>
      <c r="D151" s="24"/>
      <c r="E151" s="24"/>
      <c r="F151" s="24"/>
      <c r="G151" s="24"/>
      <c r="H151" s="24"/>
      <c r="I151" s="24"/>
      <c r="J151" s="24"/>
      <c r="K151" s="24"/>
      <c r="L151" s="24"/>
      <c r="M151" s="24"/>
      <c r="N151" s="24"/>
      <c r="O151" s="24"/>
      <c r="P151" s="24"/>
      <c r="Q151" s="24"/>
      <c r="R151" s="24"/>
      <c r="S151" s="24"/>
      <c r="T151" s="24"/>
      <c r="U151" s="24"/>
      <c r="V151" s="24"/>
      <c r="W151" s="24"/>
      <c r="X151" s="24"/>
      <c r="Y151" s="24"/>
      <c r="Z151" s="24"/>
      <c r="AA151" s="24"/>
      <c r="AB151" s="24"/>
      <c r="AC151" s="24"/>
    </row>
    <row r="152" spans="1:29">
      <c r="A152" s="24"/>
      <c r="B152" s="24"/>
      <c r="C152" s="24"/>
      <c r="D152" s="24"/>
      <c r="E152" s="24"/>
      <c r="F152" s="24"/>
      <c r="G152" s="24"/>
      <c r="H152" s="24"/>
      <c r="I152" s="24"/>
      <c r="J152" s="24"/>
      <c r="K152" s="24"/>
      <c r="L152" s="24"/>
      <c r="M152" s="24"/>
      <c r="N152" s="24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  <c r="Z152" s="24"/>
      <c r="AA152" s="24"/>
      <c r="AB152" s="24"/>
      <c r="AC152" s="24"/>
    </row>
    <row r="153" spans="1:29">
      <c r="A153" s="24"/>
      <c r="B153" s="24"/>
      <c r="C153" s="24"/>
      <c r="D153" s="24"/>
      <c r="E153" s="24"/>
      <c r="F153" s="24"/>
      <c r="G153" s="24"/>
      <c r="H153" s="24"/>
      <c r="I153" s="24"/>
      <c r="J153" s="24"/>
      <c r="K153" s="24"/>
      <c r="L153" s="24"/>
      <c r="M153" s="24"/>
      <c r="N153" s="24"/>
      <c r="O153" s="24"/>
      <c r="P153" s="24"/>
      <c r="Q153" s="24"/>
      <c r="R153" s="24"/>
      <c r="S153" s="24"/>
      <c r="T153" s="24"/>
      <c r="U153" s="24"/>
      <c r="V153" s="24"/>
      <c r="W153" s="24"/>
      <c r="X153" s="24"/>
      <c r="Y153" s="24"/>
      <c r="Z153" s="24"/>
      <c r="AA153" s="24"/>
      <c r="AB153" s="24"/>
      <c r="AC153" s="24"/>
    </row>
    <row r="154" spans="1:29">
      <c r="A154" s="24"/>
      <c r="B154" s="24"/>
      <c r="C154" s="24"/>
      <c r="D154" s="24"/>
      <c r="E154" s="24"/>
      <c r="F154" s="24"/>
      <c r="G154" s="24"/>
      <c r="H154" s="24"/>
      <c r="I154" s="24"/>
      <c r="J154" s="24"/>
      <c r="K154" s="24"/>
      <c r="L154" s="24"/>
      <c r="M154" s="24"/>
      <c r="N154" s="24"/>
      <c r="O154" s="24"/>
      <c r="P154" s="24"/>
      <c r="Q154" s="24"/>
      <c r="R154" s="24"/>
      <c r="S154" s="24"/>
      <c r="T154" s="24"/>
      <c r="U154" s="24"/>
      <c r="V154" s="24"/>
      <c r="W154" s="24"/>
      <c r="X154" s="24"/>
      <c r="Y154" s="24"/>
      <c r="Z154" s="24"/>
      <c r="AA154" s="24"/>
      <c r="AB154" s="24"/>
      <c r="AC154" s="24"/>
    </row>
    <row r="155" spans="1:29">
      <c r="A155" s="24"/>
      <c r="B155" s="24"/>
      <c r="C155" s="24"/>
      <c r="D155" s="24"/>
      <c r="E155" s="24"/>
      <c r="F155" s="24"/>
      <c r="G155" s="24"/>
      <c r="H155" s="24"/>
      <c r="I155" s="24"/>
      <c r="J155" s="24"/>
      <c r="K155" s="24"/>
      <c r="L155" s="24"/>
      <c r="M155" s="24"/>
      <c r="N155" s="24"/>
      <c r="O155" s="24"/>
      <c r="P155" s="24"/>
      <c r="Q155" s="24"/>
      <c r="R155" s="24"/>
      <c r="S155" s="24"/>
      <c r="T155" s="24"/>
      <c r="U155" s="24"/>
      <c r="V155" s="24"/>
      <c r="W155" s="24"/>
      <c r="X155" s="24"/>
      <c r="Y155" s="24"/>
      <c r="Z155" s="24"/>
      <c r="AA155" s="24"/>
      <c r="AB155" s="24"/>
      <c r="AC155" s="24"/>
    </row>
    <row r="156" spans="1:29">
      <c r="A156" s="24"/>
      <c r="B156" s="24"/>
      <c r="C156" s="24"/>
      <c r="D156" s="24"/>
      <c r="E156" s="24"/>
      <c r="F156" s="24"/>
      <c r="G156" s="24"/>
      <c r="H156" s="24"/>
      <c r="I156" s="24"/>
      <c r="J156" s="24"/>
      <c r="K156" s="24"/>
      <c r="L156" s="24"/>
      <c r="M156" s="24"/>
      <c r="N156" s="24"/>
      <c r="O156" s="24"/>
      <c r="P156" s="24"/>
      <c r="Q156" s="24"/>
      <c r="R156" s="24"/>
      <c r="S156" s="24"/>
      <c r="T156" s="24"/>
      <c r="U156" s="24"/>
      <c r="V156" s="24"/>
      <c r="W156" s="24"/>
      <c r="X156" s="24"/>
      <c r="Y156" s="24"/>
      <c r="Z156" s="24"/>
      <c r="AA156" s="24"/>
      <c r="AB156" s="24"/>
      <c r="AC156" s="24"/>
    </row>
    <row r="157" spans="1:29">
      <c r="A157" s="24"/>
      <c r="B157" s="24"/>
      <c r="C157" s="24"/>
      <c r="D157" s="24"/>
      <c r="E157" s="24"/>
      <c r="F157" s="24"/>
      <c r="G157" s="24"/>
      <c r="H157" s="24"/>
      <c r="I157" s="24"/>
      <c r="J157" s="24"/>
      <c r="K157" s="24"/>
      <c r="L157" s="24"/>
      <c r="M157" s="24"/>
      <c r="N157" s="24"/>
      <c r="O157" s="24"/>
      <c r="P157" s="24"/>
      <c r="Q157" s="24"/>
      <c r="R157" s="24"/>
      <c r="S157" s="24"/>
      <c r="T157" s="24"/>
      <c r="U157" s="24"/>
      <c r="V157" s="24"/>
      <c r="W157" s="24"/>
      <c r="X157" s="24"/>
      <c r="Y157" s="24"/>
      <c r="Z157" s="24"/>
      <c r="AA157" s="24"/>
      <c r="AB157" s="24"/>
      <c r="AC157" s="24"/>
    </row>
    <row r="158" spans="1:29">
      <c r="A158" s="24"/>
      <c r="B158" s="24"/>
      <c r="C158" s="24"/>
      <c r="D158" s="24"/>
      <c r="E158" s="24"/>
      <c r="F158" s="24"/>
      <c r="G158" s="24"/>
      <c r="H158" s="24"/>
      <c r="I158" s="24"/>
      <c r="J158" s="24"/>
      <c r="K158" s="24"/>
      <c r="L158" s="24"/>
      <c r="M158" s="24"/>
      <c r="N158" s="24"/>
      <c r="O158" s="24"/>
      <c r="P158" s="24"/>
      <c r="Q158" s="24"/>
      <c r="R158" s="24"/>
      <c r="S158" s="24"/>
      <c r="T158" s="24"/>
      <c r="U158" s="24"/>
      <c r="V158" s="24"/>
      <c r="W158" s="24"/>
      <c r="X158" s="24"/>
      <c r="Y158" s="24"/>
      <c r="Z158" s="24"/>
      <c r="AA158" s="24"/>
      <c r="AB158" s="24"/>
      <c r="AC158" s="24"/>
    </row>
    <row r="159" spans="1:29">
      <c r="A159" s="24"/>
      <c r="B159" s="24"/>
      <c r="C159" s="24"/>
      <c r="D159" s="24"/>
      <c r="E159" s="24"/>
      <c r="F159" s="24"/>
      <c r="G159" s="24"/>
      <c r="H159" s="24"/>
      <c r="I159" s="24"/>
      <c r="J159" s="24"/>
      <c r="K159" s="24"/>
      <c r="L159" s="24"/>
      <c r="M159" s="24"/>
      <c r="N159" s="24"/>
      <c r="O159" s="24"/>
      <c r="P159" s="24"/>
      <c r="Q159" s="24"/>
      <c r="R159" s="24"/>
      <c r="S159" s="24"/>
      <c r="T159" s="24"/>
      <c r="U159" s="24"/>
      <c r="V159" s="24"/>
      <c r="W159" s="24"/>
      <c r="X159" s="24"/>
      <c r="Y159" s="24"/>
      <c r="Z159" s="24"/>
      <c r="AA159" s="24"/>
      <c r="AB159" s="24"/>
      <c r="AC159" s="24"/>
    </row>
    <row r="160" spans="1:29">
      <c r="A160" s="24"/>
      <c r="B160" s="24"/>
      <c r="C160" s="24"/>
      <c r="D160" s="24"/>
      <c r="E160" s="24"/>
      <c r="F160" s="24"/>
      <c r="G160" s="24"/>
      <c r="H160" s="24"/>
      <c r="I160" s="24"/>
      <c r="J160" s="24"/>
      <c r="K160" s="24"/>
      <c r="L160" s="24"/>
      <c r="M160" s="24"/>
      <c r="N160" s="24"/>
      <c r="O160" s="24"/>
      <c r="P160" s="24"/>
      <c r="Q160" s="24"/>
      <c r="R160" s="24"/>
      <c r="S160" s="24"/>
      <c r="T160" s="24"/>
      <c r="U160" s="24"/>
      <c r="V160" s="24"/>
      <c r="W160" s="24"/>
      <c r="X160" s="24"/>
      <c r="Y160" s="24"/>
      <c r="Z160" s="24"/>
      <c r="AA160" s="24"/>
      <c r="AB160" s="24"/>
      <c r="AC160" s="24"/>
    </row>
    <row r="161" spans="1:29">
      <c r="A161" s="24"/>
      <c r="B161" s="24"/>
      <c r="C161" s="24"/>
      <c r="D161" s="24"/>
      <c r="E161" s="24"/>
      <c r="F161" s="24"/>
      <c r="G161" s="24"/>
      <c r="H161" s="24"/>
      <c r="I161" s="24"/>
      <c r="J161" s="24"/>
      <c r="K161" s="24"/>
      <c r="L161" s="24"/>
      <c r="M161" s="24"/>
      <c r="N161" s="24"/>
      <c r="O161" s="24"/>
      <c r="P161" s="24"/>
      <c r="Q161" s="24"/>
      <c r="R161" s="24"/>
      <c r="S161" s="24"/>
      <c r="T161" s="24"/>
      <c r="U161" s="24"/>
      <c r="V161" s="24"/>
      <c r="W161" s="24"/>
      <c r="X161" s="24"/>
      <c r="Y161" s="24"/>
      <c r="Z161" s="24"/>
      <c r="AA161" s="24"/>
      <c r="AB161" s="24"/>
      <c r="AC161" s="24"/>
    </row>
    <row r="162" spans="1:29">
      <c r="A162" s="24"/>
      <c r="B162" s="24"/>
      <c r="C162" s="24"/>
      <c r="D162" s="24"/>
      <c r="E162" s="24"/>
      <c r="F162" s="24"/>
      <c r="G162" s="24"/>
      <c r="H162" s="24"/>
      <c r="I162" s="24"/>
      <c r="J162" s="24"/>
      <c r="K162" s="24"/>
      <c r="L162" s="24"/>
      <c r="M162" s="24"/>
      <c r="N162" s="24"/>
      <c r="O162" s="24"/>
      <c r="P162" s="24"/>
      <c r="Q162" s="24"/>
      <c r="R162" s="24"/>
      <c r="S162" s="24"/>
      <c r="T162" s="24"/>
      <c r="U162" s="24"/>
      <c r="V162" s="24"/>
      <c r="W162" s="24"/>
      <c r="X162" s="24"/>
      <c r="Y162" s="24"/>
      <c r="Z162" s="24"/>
      <c r="AA162" s="24"/>
      <c r="AB162" s="24"/>
      <c r="AC162" s="24"/>
    </row>
    <row r="163" spans="1:29">
      <c r="A163" s="24"/>
      <c r="B163" s="24"/>
      <c r="C163" s="24"/>
      <c r="D163" s="24"/>
      <c r="E163" s="24"/>
      <c r="F163" s="24"/>
      <c r="G163" s="24"/>
      <c r="H163" s="24"/>
      <c r="I163" s="24"/>
      <c r="J163" s="24"/>
      <c r="K163" s="24"/>
      <c r="L163" s="24"/>
      <c r="M163" s="24"/>
      <c r="N163" s="24"/>
      <c r="O163" s="24"/>
      <c r="P163" s="24"/>
      <c r="Q163" s="24"/>
      <c r="R163" s="24"/>
      <c r="S163" s="24"/>
      <c r="T163" s="24"/>
      <c r="U163" s="24"/>
      <c r="V163" s="24"/>
      <c r="W163" s="24"/>
      <c r="X163" s="24"/>
      <c r="Y163" s="24"/>
      <c r="Z163" s="24"/>
      <c r="AA163" s="24"/>
      <c r="AB163" s="24"/>
      <c r="AC163" s="24"/>
    </row>
    <row r="164" spans="1:29">
      <c r="A164" s="24"/>
      <c r="B164" s="24"/>
      <c r="C164" s="24"/>
      <c r="D164" s="24"/>
      <c r="E164" s="24"/>
      <c r="F164" s="24"/>
      <c r="G164" s="24"/>
      <c r="H164" s="24"/>
      <c r="I164" s="24"/>
      <c r="J164" s="24"/>
      <c r="K164" s="24"/>
      <c r="L164" s="24"/>
      <c r="M164" s="24"/>
      <c r="N164" s="24"/>
      <c r="O164" s="24"/>
      <c r="P164" s="24"/>
      <c r="Q164" s="24"/>
      <c r="R164" s="24"/>
      <c r="S164" s="24"/>
      <c r="T164" s="24"/>
      <c r="U164" s="24"/>
      <c r="V164" s="24"/>
      <c r="W164" s="24"/>
      <c r="X164" s="24"/>
      <c r="Y164" s="24"/>
      <c r="Z164" s="24"/>
      <c r="AA164" s="24"/>
      <c r="AB164" s="24"/>
      <c r="AC164" s="24"/>
    </row>
    <row r="165" spans="1:29">
      <c r="A165" s="24"/>
      <c r="B165" s="24"/>
      <c r="C165" s="24"/>
      <c r="D165" s="24"/>
      <c r="E165" s="24"/>
      <c r="F165" s="24"/>
      <c r="G165" s="24"/>
      <c r="H165" s="24"/>
      <c r="I165" s="24"/>
      <c r="J165" s="24"/>
      <c r="K165" s="24"/>
      <c r="L165" s="24"/>
      <c r="M165" s="24"/>
      <c r="N165" s="24"/>
      <c r="O165" s="24"/>
      <c r="P165" s="24"/>
      <c r="Q165" s="24"/>
      <c r="R165" s="24"/>
      <c r="S165" s="24"/>
      <c r="T165" s="24"/>
      <c r="U165" s="24"/>
      <c r="V165" s="24"/>
      <c r="W165" s="24"/>
      <c r="X165" s="24"/>
      <c r="Y165" s="24"/>
      <c r="Z165" s="24"/>
      <c r="AA165" s="24"/>
      <c r="AB165" s="24"/>
      <c r="AC165" s="24"/>
    </row>
    <row r="166" spans="1:29">
      <c r="A166" s="24"/>
      <c r="B166" s="24"/>
      <c r="C166" s="24"/>
      <c r="D166" s="24"/>
      <c r="E166" s="24"/>
      <c r="F166" s="24"/>
      <c r="G166" s="24"/>
      <c r="H166" s="24"/>
      <c r="I166" s="24"/>
      <c r="J166" s="24"/>
      <c r="K166" s="24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  <c r="Z166" s="24"/>
      <c r="AA166" s="24"/>
      <c r="AB166" s="24"/>
      <c r="AC166" s="24"/>
    </row>
    <row r="167" spans="1:29">
      <c r="A167" s="24"/>
      <c r="B167" s="24"/>
      <c r="C167" s="24"/>
      <c r="D167" s="24"/>
      <c r="E167" s="24"/>
      <c r="F167" s="24"/>
      <c r="G167" s="24"/>
      <c r="H167" s="24"/>
      <c r="I167" s="24"/>
      <c r="J167" s="24"/>
      <c r="K167" s="24"/>
      <c r="L167" s="24"/>
      <c r="M167" s="24"/>
      <c r="N167" s="24"/>
      <c r="O167" s="24"/>
      <c r="P167" s="24"/>
      <c r="Q167" s="24"/>
      <c r="R167" s="24"/>
      <c r="S167" s="24"/>
      <c r="T167" s="24"/>
      <c r="U167" s="24"/>
      <c r="V167" s="24"/>
      <c r="W167" s="24"/>
      <c r="X167" s="24"/>
      <c r="Y167" s="24"/>
      <c r="Z167" s="24"/>
      <c r="AA167" s="24"/>
      <c r="AB167" s="24"/>
      <c r="AC167" s="24"/>
    </row>
    <row r="168" spans="1:29">
      <c r="A168" s="24"/>
      <c r="B168" s="24"/>
      <c r="C168" s="24"/>
      <c r="D168" s="24"/>
      <c r="E168" s="24"/>
      <c r="F168" s="24"/>
      <c r="G168" s="24"/>
      <c r="H168" s="24"/>
      <c r="I168" s="24"/>
      <c r="J168" s="24"/>
      <c r="K168" s="24"/>
      <c r="L168" s="24"/>
      <c r="M168" s="24"/>
      <c r="N168" s="24"/>
      <c r="O168" s="24"/>
      <c r="P168" s="24"/>
      <c r="Q168" s="24"/>
      <c r="R168" s="24"/>
      <c r="S168" s="24"/>
      <c r="T168" s="24"/>
      <c r="U168" s="24"/>
      <c r="V168" s="24"/>
      <c r="W168" s="24"/>
      <c r="X168" s="24"/>
      <c r="Y168" s="24"/>
      <c r="Z168" s="24"/>
      <c r="AA168" s="24"/>
      <c r="AB168" s="24"/>
      <c r="AC168" s="24"/>
    </row>
    <row r="169" spans="1:29">
      <c r="A169" s="24"/>
      <c r="B169" s="24"/>
      <c r="C169" s="24"/>
      <c r="D169" s="24"/>
      <c r="E169" s="24"/>
      <c r="F169" s="24"/>
      <c r="G169" s="24"/>
      <c r="H169" s="24"/>
      <c r="I169" s="24"/>
      <c r="J169" s="24"/>
      <c r="K169" s="24"/>
      <c r="L169" s="24"/>
      <c r="M169" s="24"/>
      <c r="N169" s="24"/>
      <c r="O169" s="24"/>
      <c r="P169" s="24"/>
      <c r="Q169" s="24"/>
      <c r="R169" s="24"/>
      <c r="S169" s="24"/>
      <c r="T169" s="24"/>
      <c r="U169" s="24"/>
      <c r="V169" s="24"/>
      <c r="W169" s="24"/>
      <c r="X169" s="24"/>
      <c r="Y169" s="24"/>
      <c r="Z169" s="24"/>
      <c r="AA169" s="24"/>
      <c r="AB169" s="24"/>
      <c r="AC169" s="24"/>
    </row>
    <row r="170" spans="1:29">
      <c r="A170" s="24"/>
      <c r="B170" s="24"/>
      <c r="C170" s="24"/>
      <c r="D170" s="24"/>
      <c r="E170" s="24"/>
      <c r="F170" s="24"/>
      <c r="G170" s="24"/>
      <c r="H170" s="24"/>
      <c r="I170" s="24"/>
      <c r="J170" s="24"/>
      <c r="K170" s="24"/>
      <c r="L170" s="24"/>
      <c r="M170" s="24"/>
      <c r="N170" s="24"/>
      <c r="O170" s="24"/>
      <c r="P170" s="24"/>
      <c r="Q170" s="24"/>
      <c r="R170" s="24"/>
      <c r="S170" s="24"/>
      <c r="T170" s="24"/>
      <c r="U170" s="24"/>
      <c r="V170" s="24"/>
      <c r="W170" s="24"/>
      <c r="X170" s="24"/>
      <c r="Y170" s="24"/>
      <c r="Z170" s="24"/>
      <c r="AA170" s="24"/>
      <c r="AB170" s="24"/>
      <c r="AC170" s="24"/>
    </row>
    <row r="171" spans="1:29">
      <c r="A171" s="24"/>
      <c r="B171" s="24"/>
      <c r="C171" s="24"/>
      <c r="D171" s="24"/>
      <c r="E171" s="24"/>
      <c r="F171" s="24"/>
      <c r="G171" s="24"/>
      <c r="H171" s="24"/>
      <c r="I171" s="24"/>
      <c r="J171" s="24"/>
      <c r="K171" s="24"/>
      <c r="L171" s="24"/>
      <c r="M171" s="24"/>
      <c r="N171" s="24"/>
      <c r="O171" s="24"/>
      <c r="P171" s="24"/>
      <c r="Q171" s="24"/>
      <c r="R171" s="24"/>
      <c r="S171" s="24"/>
      <c r="T171" s="24"/>
      <c r="U171" s="24"/>
      <c r="V171" s="24"/>
      <c r="W171" s="24"/>
      <c r="X171" s="24"/>
      <c r="Y171" s="24"/>
      <c r="Z171" s="24"/>
      <c r="AA171" s="24"/>
      <c r="AB171" s="24"/>
      <c r="AC171" s="24"/>
    </row>
    <row r="172" spans="1:29">
      <c r="A172" s="24"/>
      <c r="B172" s="24"/>
      <c r="C172" s="24"/>
      <c r="D172" s="24"/>
      <c r="E172" s="24"/>
      <c r="F172" s="24"/>
      <c r="G172" s="24"/>
      <c r="H172" s="24"/>
      <c r="I172" s="24"/>
      <c r="J172" s="24"/>
      <c r="K172" s="24"/>
      <c r="L172" s="24"/>
      <c r="M172" s="24"/>
      <c r="N172" s="24"/>
      <c r="O172" s="24"/>
      <c r="P172" s="24"/>
      <c r="Q172" s="24"/>
      <c r="R172" s="24"/>
      <c r="S172" s="24"/>
      <c r="T172" s="24"/>
      <c r="U172" s="24"/>
      <c r="V172" s="24"/>
      <c r="W172" s="24"/>
      <c r="X172" s="24"/>
      <c r="Y172" s="24"/>
      <c r="Z172" s="24"/>
      <c r="AA172" s="24"/>
      <c r="AB172" s="24"/>
      <c r="AC172" s="24"/>
    </row>
    <row r="173" spans="1:29">
      <c r="A173" s="24"/>
      <c r="B173" s="24"/>
      <c r="C173" s="24"/>
      <c r="D173" s="24"/>
      <c r="E173" s="24"/>
      <c r="F173" s="24"/>
      <c r="G173" s="24"/>
      <c r="H173" s="24"/>
      <c r="I173" s="24"/>
      <c r="J173" s="24"/>
      <c r="K173" s="24"/>
      <c r="L173" s="24"/>
      <c r="M173" s="24"/>
      <c r="N173" s="24"/>
      <c r="O173" s="24"/>
      <c r="P173" s="24"/>
      <c r="Q173" s="24"/>
      <c r="R173" s="24"/>
      <c r="S173" s="24"/>
      <c r="T173" s="24"/>
      <c r="U173" s="24"/>
      <c r="V173" s="24"/>
      <c r="W173" s="24"/>
      <c r="X173" s="24"/>
      <c r="Y173" s="24"/>
      <c r="Z173" s="24"/>
      <c r="AA173" s="24"/>
      <c r="AB173" s="24"/>
      <c r="AC173" s="24"/>
    </row>
    <row r="174" spans="1:29">
      <c r="A174" s="24"/>
      <c r="B174" s="24"/>
      <c r="C174" s="24"/>
      <c r="D174" s="24"/>
      <c r="E174" s="24"/>
      <c r="F174" s="24"/>
      <c r="G174" s="24"/>
      <c r="H174" s="24"/>
      <c r="I174" s="24"/>
      <c r="J174" s="24"/>
      <c r="K174" s="24"/>
      <c r="L174" s="24"/>
      <c r="M174" s="24"/>
      <c r="N174" s="24"/>
      <c r="O174" s="24"/>
      <c r="P174" s="24"/>
      <c r="Q174" s="24"/>
      <c r="R174" s="24"/>
      <c r="S174" s="24"/>
      <c r="T174" s="24"/>
      <c r="U174" s="24"/>
      <c r="V174" s="24"/>
      <c r="W174" s="24"/>
      <c r="X174" s="24"/>
      <c r="Y174" s="24"/>
      <c r="Z174" s="24"/>
      <c r="AA174" s="24"/>
      <c r="AB174" s="24"/>
      <c r="AC174" s="24"/>
    </row>
    <row r="175" spans="1:29">
      <c r="A175" s="24"/>
      <c r="B175" s="24"/>
      <c r="C175" s="24"/>
      <c r="D175" s="24"/>
      <c r="E175" s="24"/>
      <c r="F175" s="24"/>
      <c r="G175" s="24"/>
      <c r="H175" s="24"/>
      <c r="I175" s="24"/>
      <c r="J175" s="24"/>
      <c r="K175" s="24"/>
      <c r="L175" s="24"/>
      <c r="M175" s="24"/>
      <c r="N175" s="24"/>
      <c r="O175" s="24"/>
      <c r="P175" s="24"/>
      <c r="Q175" s="24"/>
      <c r="R175" s="24"/>
      <c r="S175" s="24"/>
      <c r="T175" s="24"/>
      <c r="U175" s="24"/>
      <c r="V175" s="24"/>
      <c r="W175" s="24"/>
      <c r="X175" s="24"/>
      <c r="Y175" s="24"/>
      <c r="Z175" s="24"/>
      <c r="AA175" s="24"/>
      <c r="AB175" s="24"/>
      <c r="AC175" s="24"/>
    </row>
    <row r="176" spans="1:29">
      <c r="A176" s="24"/>
      <c r="B176" s="24"/>
      <c r="C176" s="24"/>
      <c r="D176" s="24"/>
      <c r="E176" s="24"/>
      <c r="F176" s="24"/>
      <c r="G176" s="24"/>
      <c r="H176" s="24"/>
      <c r="I176" s="24"/>
      <c r="J176" s="24"/>
      <c r="K176" s="24"/>
      <c r="L176" s="24"/>
      <c r="M176" s="24"/>
      <c r="N176" s="24"/>
      <c r="O176" s="24"/>
      <c r="P176" s="24"/>
      <c r="Q176" s="24"/>
      <c r="R176" s="24"/>
      <c r="S176" s="24"/>
      <c r="T176" s="24"/>
      <c r="U176" s="24"/>
      <c r="V176" s="24"/>
      <c r="W176" s="24"/>
      <c r="X176" s="24"/>
      <c r="Y176" s="24"/>
      <c r="Z176" s="24"/>
      <c r="AA176" s="24"/>
      <c r="AB176" s="24"/>
      <c r="AC176" s="24"/>
    </row>
    <row r="177" spans="1:29">
      <c r="A177" s="24"/>
      <c r="B177" s="24"/>
      <c r="C177" s="24"/>
      <c r="D177" s="24"/>
      <c r="E177" s="24"/>
      <c r="F177" s="24"/>
      <c r="G177" s="24"/>
      <c r="H177" s="24"/>
      <c r="I177" s="24"/>
      <c r="J177" s="24"/>
      <c r="K177" s="24"/>
      <c r="L177" s="24"/>
      <c r="M177" s="24"/>
      <c r="N177" s="24"/>
      <c r="O177" s="24"/>
      <c r="P177" s="24"/>
      <c r="Q177" s="24"/>
      <c r="R177" s="24"/>
      <c r="S177" s="24"/>
      <c r="T177" s="24"/>
      <c r="U177" s="24"/>
      <c r="V177" s="24"/>
      <c r="W177" s="24"/>
      <c r="X177" s="24"/>
      <c r="Y177" s="24"/>
      <c r="Z177" s="24"/>
      <c r="AA177" s="24"/>
      <c r="AB177" s="24"/>
      <c r="AC177" s="24"/>
    </row>
    <row r="178" spans="1:29">
      <c r="A178" s="24"/>
      <c r="B178" s="24"/>
      <c r="C178" s="24"/>
      <c r="D178" s="24"/>
      <c r="E178" s="24"/>
      <c r="F178" s="24"/>
      <c r="G178" s="24"/>
      <c r="H178" s="24"/>
      <c r="I178" s="24"/>
      <c r="J178" s="24"/>
      <c r="K178" s="24"/>
      <c r="L178" s="24"/>
      <c r="M178" s="24"/>
      <c r="N178" s="24"/>
      <c r="O178" s="24"/>
      <c r="P178" s="24"/>
      <c r="Q178" s="24"/>
      <c r="R178" s="24"/>
      <c r="S178" s="24"/>
      <c r="T178" s="24"/>
      <c r="U178" s="24"/>
      <c r="V178" s="24"/>
      <c r="W178" s="24"/>
      <c r="X178" s="24"/>
      <c r="Y178" s="24"/>
      <c r="Z178" s="24"/>
      <c r="AA178" s="24"/>
      <c r="AB178" s="24"/>
      <c r="AC178" s="24"/>
    </row>
    <row r="179" spans="1:29">
      <c r="A179" s="24"/>
      <c r="B179" s="24"/>
      <c r="C179" s="24"/>
      <c r="D179" s="24"/>
      <c r="E179" s="24"/>
      <c r="F179" s="24"/>
      <c r="G179" s="24"/>
      <c r="H179" s="24"/>
      <c r="I179" s="24"/>
      <c r="J179" s="24"/>
      <c r="K179" s="24"/>
      <c r="L179" s="24"/>
      <c r="M179" s="24"/>
      <c r="N179" s="24"/>
      <c r="O179" s="24"/>
      <c r="P179" s="24"/>
      <c r="Q179" s="24"/>
      <c r="R179" s="24"/>
      <c r="S179" s="24"/>
      <c r="T179" s="24"/>
      <c r="U179" s="24"/>
      <c r="V179" s="24"/>
      <c r="W179" s="24"/>
      <c r="X179" s="24"/>
      <c r="Y179" s="24"/>
      <c r="Z179" s="24"/>
      <c r="AA179" s="24"/>
      <c r="AB179" s="24"/>
      <c r="AC179" s="24"/>
    </row>
    <row r="180" spans="1:29">
      <c r="A180" s="24"/>
      <c r="B180" s="24"/>
      <c r="C180" s="24"/>
      <c r="D180" s="24"/>
      <c r="E180" s="24"/>
      <c r="F180" s="24"/>
      <c r="G180" s="24"/>
      <c r="H180" s="24"/>
      <c r="I180" s="24"/>
      <c r="J180" s="24"/>
      <c r="K180" s="24"/>
      <c r="L180" s="24"/>
      <c r="M180" s="24"/>
      <c r="N180" s="24"/>
      <c r="O180" s="24"/>
      <c r="P180" s="24"/>
      <c r="Q180" s="24"/>
      <c r="R180" s="24"/>
      <c r="S180" s="24"/>
      <c r="T180" s="24"/>
      <c r="U180" s="24"/>
      <c r="V180" s="24"/>
      <c r="W180" s="24"/>
      <c r="X180" s="24"/>
      <c r="Y180" s="24"/>
      <c r="Z180" s="24"/>
      <c r="AA180" s="24"/>
      <c r="AB180" s="24"/>
      <c r="AC180" s="24"/>
    </row>
    <row r="181" spans="1:29">
      <c r="A181" s="24"/>
      <c r="B181" s="24"/>
      <c r="C181" s="24"/>
      <c r="D181" s="24"/>
      <c r="E181" s="24"/>
      <c r="F181" s="24"/>
      <c r="G181" s="24"/>
      <c r="H181" s="24"/>
      <c r="I181" s="24"/>
      <c r="J181" s="24"/>
      <c r="K181" s="24"/>
      <c r="L181" s="24"/>
      <c r="M181" s="24"/>
      <c r="N181" s="24"/>
      <c r="O181" s="24"/>
      <c r="P181" s="24"/>
      <c r="Q181" s="24"/>
      <c r="R181" s="24"/>
      <c r="S181" s="24"/>
      <c r="T181" s="24"/>
      <c r="U181" s="24"/>
      <c r="V181" s="24"/>
      <c r="W181" s="24"/>
      <c r="X181" s="24"/>
      <c r="Y181" s="24"/>
      <c r="Z181" s="24"/>
      <c r="AA181" s="24"/>
      <c r="AB181" s="24"/>
      <c r="AC181" s="24"/>
    </row>
    <row r="182" spans="1:29">
      <c r="A182" s="24"/>
      <c r="B182" s="24"/>
      <c r="C182" s="24"/>
      <c r="D182" s="24"/>
      <c r="E182" s="24"/>
      <c r="F182" s="24"/>
      <c r="G182" s="24"/>
      <c r="H182" s="24"/>
      <c r="I182" s="24"/>
      <c r="J182" s="24"/>
      <c r="K182" s="24"/>
      <c r="L182" s="24"/>
      <c r="M182" s="24"/>
      <c r="N182" s="24"/>
      <c r="O182" s="24"/>
      <c r="P182" s="24"/>
      <c r="Q182" s="24"/>
      <c r="R182" s="24"/>
      <c r="S182" s="24"/>
      <c r="T182" s="24"/>
      <c r="U182" s="24"/>
      <c r="V182" s="24"/>
      <c r="W182" s="24"/>
      <c r="X182" s="24"/>
      <c r="Y182" s="24"/>
      <c r="Z182" s="24"/>
      <c r="AA182" s="24"/>
      <c r="AB182" s="24"/>
      <c r="AC182" s="24"/>
    </row>
    <row r="183" spans="1:29">
      <c r="A183" s="24"/>
      <c r="B183" s="24"/>
      <c r="C183" s="24"/>
      <c r="D183" s="24"/>
      <c r="E183" s="24"/>
      <c r="F183" s="24"/>
      <c r="G183" s="24"/>
      <c r="H183" s="24"/>
      <c r="I183" s="24"/>
      <c r="J183" s="24"/>
      <c r="K183" s="24"/>
      <c r="L183" s="24"/>
      <c r="M183" s="24"/>
      <c r="N183" s="24"/>
      <c r="O183" s="24"/>
      <c r="P183" s="24"/>
      <c r="Q183" s="24"/>
      <c r="R183" s="24"/>
      <c r="S183" s="24"/>
      <c r="T183" s="24"/>
      <c r="U183" s="24"/>
      <c r="V183" s="24"/>
      <c r="W183" s="24"/>
      <c r="X183" s="24"/>
      <c r="Y183" s="24"/>
      <c r="Z183" s="24"/>
      <c r="AA183" s="24"/>
      <c r="AB183" s="24"/>
      <c r="AC183" s="24"/>
    </row>
    <row r="184" spans="1:29">
      <c r="A184" s="24"/>
      <c r="B184" s="24"/>
      <c r="C184" s="24"/>
      <c r="D184" s="24"/>
      <c r="E184" s="24"/>
      <c r="F184" s="24"/>
      <c r="G184" s="24"/>
      <c r="H184" s="24"/>
      <c r="I184" s="24"/>
      <c r="J184" s="24"/>
      <c r="K184" s="24"/>
      <c r="L184" s="24"/>
      <c r="M184" s="24"/>
      <c r="N184" s="24"/>
      <c r="O184" s="24"/>
      <c r="P184" s="24"/>
      <c r="Q184" s="24"/>
      <c r="R184" s="24"/>
      <c r="S184" s="24"/>
      <c r="T184" s="24"/>
      <c r="U184" s="24"/>
      <c r="V184" s="24"/>
      <c r="W184" s="24"/>
      <c r="X184" s="24"/>
      <c r="Y184" s="24"/>
      <c r="Z184" s="24"/>
      <c r="AA184" s="24"/>
      <c r="AB184" s="24"/>
      <c r="AC184" s="24"/>
    </row>
    <row r="185" spans="1:29">
      <c r="A185" s="24"/>
      <c r="B185" s="24"/>
      <c r="C185" s="24"/>
      <c r="D185" s="24"/>
      <c r="E185" s="24"/>
      <c r="F185" s="24"/>
      <c r="G185" s="24"/>
      <c r="H185" s="24"/>
      <c r="I185" s="24"/>
      <c r="J185" s="24"/>
      <c r="K185" s="24"/>
      <c r="L185" s="24"/>
      <c r="M185" s="24"/>
      <c r="N185" s="24"/>
      <c r="O185" s="24"/>
      <c r="P185" s="24"/>
      <c r="Q185" s="24"/>
      <c r="R185" s="24"/>
      <c r="S185" s="24"/>
      <c r="T185" s="24"/>
      <c r="U185" s="24"/>
      <c r="V185" s="24"/>
      <c r="W185" s="24"/>
      <c r="X185" s="24"/>
      <c r="Y185" s="24"/>
      <c r="Z185" s="24"/>
      <c r="AA185" s="24"/>
      <c r="AB185" s="24"/>
      <c r="AC185" s="24"/>
    </row>
    <row r="186" spans="1:29">
      <c r="A186" s="24"/>
      <c r="B186" s="24"/>
      <c r="C186" s="24"/>
      <c r="D186" s="24"/>
      <c r="E186" s="24"/>
      <c r="F186" s="24"/>
      <c r="G186" s="24"/>
      <c r="H186" s="24"/>
      <c r="I186" s="24"/>
      <c r="J186" s="24"/>
      <c r="K186" s="24"/>
      <c r="L186" s="24"/>
      <c r="M186" s="24"/>
      <c r="N186" s="24"/>
      <c r="O186" s="24"/>
      <c r="P186" s="24"/>
      <c r="Q186" s="24"/>
      <c r="R186" s="24"/>
      <c r="S186" s="24"/>
      <c r="T186" s="24"/>
      <c r="U186" s="24"/>
      <c r="V186" s="24"/>
      <c r="W186" s="24"/>
      <c r="X186" s="24"/>
      <c r="Y186" s="24"/>
      <c r="Z186" s="24"/>
      <c r="AA186" s="24"/>
      <c r="AB186" s="24"/>
      <c r="AC186" s="24"/>
    </row>
    <row r="187" spans="1:29">
      <c r="A187" s="24"/>
      <c r="B187" s="24"/>
      <c r="C187" s="24"/>
      <c r="D187" s="24"/>
      <c r="E187" s="24"/>
      <c r="F187" s="24"/>
      <c r="G187" s="24"/>
      <c r="H187" s="24"/>
      <c r="I187" s="24"/>
      <c r="J187" s="24"/>
      <c r="K187" s="24"/>
      <c r="L187" s="24"/>
      <c r="M187" s="24"/>
      <c r="N187" s="24"/>
      <c r="O187" s="24"/>
      <c r="P187" s="24"/>
      <c r="Q187" s="24"/>
      <c r="R187" s="24"/>
      <c r="S187" s="24"/>
      <c r="T187" s="24"/>
      <c r="U187" s="24"/>
      <c r="V187" s="24"/>
      <c r="W187" s="24"/>
      <c r="X187" s="24"/>
      <c r="Y187" s="24"/>
      <c r="Z187" s="24"/>
      <c r="AA187" s="24"/>
      <c r="AB187" s="24"/>
      <c r="AC187" s="24"/>
    </row>
    <row r="188" spans="1:29">
      <c r="A188" s="24"/>
      <c r="B188" s="24"/>
      <c r="C188" s="24"/>
      <c r="D188" s="24"/>
      <c r="E188" s="24"/>
      <c r="F188" s="24"/>
      <c r="G188" s="24"/>
      <c r="H188" s="24"/>
      <c r="I188" s="24"/>
      <c r="J188" s="24"/>
      <c r="K188" s="24"/>
      <c r="L188" s="24"/>
      <c r="M188" s="24"/>
      <c r="N188" s="24"/>
      <c r="O188" s="24"/>
      <c r="P188" s="24"/>
      <c r="Q188" s="24"/>
      <c r="R188" s="24"/>
      <c r="S188" s="24"/>
      <c r="T188" s="24"/>
      <c r="U188" s="24"/>
      <c r="V188" s="24"/>
      <c r="W188" s="24"/>
      <c r="X188" s="24"/>
      <c r="Y188" s="24"/>
      <c r="Z188" s="24"/>
      <c r="AA188" s="24"/>
      <c r="AB188" s="24"/>
      <c r="AC188" s="24"/>
    </row>
    <row r="189" spans="1:29">
      <c r="A189" s="24"/>
      <c r="B189" s="24"/>
      <c r="C189" s="24"/>
      <c r="D189" s="24"/>
      <c r="E189" s="24"/>
      <c r="F189" s="24"/>
      <c r="G189" s="24"/>
      <c r="H189" s="24"/>
      <c r="I189" s="24"/>
      <c r="J189" s="24"/>
      <c r="K189" s="24"/>
      <c r="L189" s="24"/>
      <c r="M189" s="24"/>
      <c r="N189" s="24"/>
      <c r="O189" s="24"/>
      <c r="P189" s="24"/>
      <c r="Q189" s="24"/>
      <c r="R189" s="24"/>
      <c r="S189" s="24"/>
      <c r="T189" s="24"/>
      <c r="U189" s="24"/>
      <c r="V189" s="24"/>
      <c r="W189" s="24"/>
      <c r="X189" s="24"/>
      <c r="Y189" s="24"/>
      <c r="Z189" s="24"/>
      <c r="AA189" s="24"/>
      <c r="AB189" s="24"/>
      <c r="AC189" s="24"/>
    </row>
    <row r="190" spans="1:29">
      <c r="A190" s="24"/>
      <c r="B190" s="24"/>
      <c r="C190" s="24"/>
      <c r="D190" s="24"/>
      <c r="E190" s="24"/>
      <c r="F190" s="24"/>
      <c r="G190" s="24"/>
      <c r="H190" s="24"/>
      <c r="I190" s="24"/>
      <c r="J190" s="24"/>
      <c r="K190" s="24"/>
      <c r="L190" s="24"/>
      <c r="M190" s="24"/>
      <c r="N190" s="24"/>
      <c r="O190" s="24"/>
      <c r="P190" s="24"/>
      <c r="Q190" s="24"/>
      <c r="R190" s="24"/>
      <c r="S190" s="24"/>
      <c r="T190" s="24"/>
      <c r="U190" s="24"/>
      <c r="V190" s="24"/>
      <c r="W190" s="24"/>
      <c r="X190" s="24"/>
      <c r="Y190" s="24"/>
      <c r="Z190" s="24"/>
      <c r="AA190" s="24"/>
      <c r="AB190" s="24"/>
      <c r="AC190" s="24"/>
    </row>
    <row r="191" spans="1:29">
      <c r="A191" s="24"/>
      <c r="B191" s="24"/>
      <c r="C191" s="24"/>
      <c r="D191" s="24"/>
      <c r="E191" s="24"/>
      <c r="F191" s="24"/>
      <c r="G191" s="24"/>
      <c r="H191" s="24"/>
      <c r="I191" s="24"/>
      <c r="J191" s="24"/>
      <c r="K191" s="24"/>
      <c r="L191" s="24"/>
      <c r="M191" s="24"/>
      <c r="N191" s="24"/>
      <c r="O191" s="24"/>
      <c r="P191" s="24"/>
      <c r="Q191" s="24"/>
      <c r="R191" s="24"/>
      <c r="S191" s="24"/>
      <c r="T191" s="24"/>
      <c r="U191" s="24"/>
      <c r="V191" s="24"/>
      <c r="W191" s="24"/>
      <c r="X191" s="24"/>
      <c r="Y191" s="24"/>
      <c r="Z191" s="24"/>
      <c r="AA191" s="24"/>
      <c r="AB191" s="24"/>
      <c r="AC191" s="24"/>
    </row>
    <row r="192" spans="1:29">
      <c r="A192" s="24"/>
      <c r="B192" s="24"/>
      <c r="C192" s="24"/>
      <c r="D192" s="24"/>
      <c r="E192" s="24"/>
      <c r="F192" s="24"/>
      <c r="G192" s="24"/>
      <c r="H192" s="24"/>
      <c r="I192" s="24"/>
      <c r="J192" s="24"/>
      <c r="K192" s="24"/>
      <c r="L192" s="24"/>
      <c r="M192" s="24"/>
      <c r="N192" s="24"/>
      <c r="O192" s="24"/>
      <c r="P192" s="24"/>
      <c r="Q192" s="24"/>
      <c r="R192" s="24"/>
      <c r="S192" s="24"/>
      <c r="T192" s="24"/>
      <c r="U192" s="24"/>
      <c r="V192" s="24"/>
      <c r="W192" s="24"/>
      <c r="X192" s="24"/>
      <c r="Y192" s="24"/>
      <c r="Z192" s="24"/>
      <c r="AA192" s="24"/>
      <c r="AB192" s="24"/>
      <c r="AC192" s="24"/>
    </row>
    <row r="193" spans="1:29">
      <c r="A193" s="24"/>
      <c r="B193" s="24"/>
      <c r="C193" s="24"/>
      <c r="D193" s="24"/>
      <c r="E193" s="24"/>
      <c r="F193" s="24"/>
      <c r="G193" s="24"/>
      <c r="H193" s="24"/>
      <c r="I193" s="24"/>
      <c r="J193" s="24"/>
      <c r="K193" s="24"/>
      <c r="L193" s="24"/>
      <c r="M193" s="24"/>
      <c r="N193" s="24"/>
      <c r="O193" s="24"/>
      <c r="P193" s="24"/>
      <c r="Q193" s="24"/>
      <c r="R193" s="24"/>
      <c r="S193" s="24"/>
      <c r="T193" s="24"/>
      <c r="U193" s="24"/>
      <c r="V193" s="24"/>
      <c r="W193" s="24"/>
      <c r="X193" s="24"/>
      <c r="Y193" s="24"/>
      <c r="Z193" s="24"/>
      <c r="AA193" s="24"/>
      <c r="AB193" s="24"/>
      <c r="AC193" s="24"/>
    </row>
    <row r="194" spans="1:29">
      <c r="A194" s="24"/>
      <c r="B194" s="24"/>
      <c r="C194" s="24"/>
      <c r="D194" s="24"/>
      <c r="E194" s="24"/>
      <c r="F194" s="24"/>
      <c r="G194" s="24"/>
      <c r="H194" s="24"/>
      <c r="I194" s="24"/>
      <c r="J194" s="24"/>
      <c r="K194" s="24"/>
      <c r="L194" s="24"/>
      <c r="M194" s="24"/>
      <c r="N194" s="24"/>
      <c r="O194" s="24"/>
      <c r="P194" s="24"/>
      <c r="Q194" s="24"/>
      <c r="R194" s="24"/>
      <c r="S194" s="24"/>
      <c r="T194" s="24"/>
      <c r="U194" s="24"/>
      <c r="V194" s="24"/>
      <c r="W194" s="24"/>
      <c r="X194" s="24"/>
      <c r="Y194" s="24"/>
      <c r="Z194" s="24"/>
      <c r="AA194" s="24"/>
      <c r="AB194" s="24"/>
      <c r="AC194" s="24"/>
    </row>
    <row r="195" spans="1:29">
      <c r="A195" s="24"/>
      <c r="B195" s="24"/>
      <c r="C195" s="24"/>
      <c r="D195" s="24"/>
      <c r="E195" s="24"/>
      <c r="F195" s="24"/>
      <c r="G195" s="24"/>
      <c r="H195" s="24"/>
      <c r="I195" s="24"/>
      <c r="J195" s="24"/>
      <c r="K195" s="24"/>
      <c r="L195" s="24"/>
      <c r="M195" s="24"/>
      <c r="N195" s="24"/>
      <c r="O195" s="24"/>
      <c r="P195" s="24"/>
      <c r="Q195" s="24"/>
      <c r="R195" s="24"/>
      <c r="S195" s="24"/>
      <c r="T195" s="24"/>
      <c r="U195" s="24"/>
      <c r="V195" s="24"/>
      <c r="W195" s="24"/>
      <c r="X195" s="24"/>
      <c r="Y195" s="24"/>
      <c r="Z195" s="24"/>
      <c r="AA195" s="24"/>
      <c r="AB195" s="24"/>
      <c r="AC195" s="24"/>
    </row>
    <row r="196" spans="1:29">
      <c r="A196" s="24"/>
      <c r="B196" s="24"/>
      <c r="C196" s="24"/>
      <c r="D196" s="24"/>
      <c r="E196" s="24"/>
      <c r="F196" s="24"/>
      <c r="G196" s="24"/>
      <c r="H196" s="24"/>
      <c r="I196" s="24"/>
      <c r="J196" s="24"/>
      <c r="K196" s="24"/>
      <c r="L196" s="24"/>
      <c r="M196" s="24"/>
      <c r="N196" s="24"/>
      <c r="O196" s="24"/>
      <c r="P196" s="24"/>
      <c r="Q196" s="24"/>
      <c r="R196" s="24"/>
      <c r="S196" s="24"/>
      <c r="T196" s="24"/>
      <c r="U196" s="24"/>
      <c r="V196" s="24"/>
      <c r="W196" s="24"/>
      <c r="X196" s="24"/>
      <c r="Y196" s="24"/>
      <c r="Z196" s="24"/>
      <c r="AA196" s="24"/>
      <c r="AB196" s="24"/>
      <c r="AC196" s="24"/>
    </row>
    <row r="197" spans="1:29">
      <c r="A197" s="24"/>
      <c r="B197" s="24"/>
      <c r="C197" s="24"/>
      <c r="D197" s="24"/>
      <c r="E197" s="24"/>
      <c r="F197" s="24"/>
      <c r="G197" s="24"/>
      <c r="H197" s="24"/>
      <c r="I197" s="24"/>
      <c r="J197" s="24"/>
      <c r="K197" s="24"/>
      <c r="L197" s="24"/>
      <c r="M197" s="24"/>
      <c r="N197" s="24"/>
      <c r="O197" s="24"/>
      <c r="P197" s="24"/>
      <c r="Q197" s="24"/>
      <c r="R197" s="24"/>
      <c r="S197" s="24"/>
      <c r="T197" s="24"/>
      <c r="U197" s="24"/>
      <c r="V197" s="24"/>
      <c r="W197" s="24"/>
      <c r="X197" s="24"/>
      <c r="Y197" s="24"/>
      <c r="Z197" s="24"/>
      <c r="AA197" s="24"/>
      <c r="AB197" s="24"/>
      <c r="AC197" s="24"/>
    </row>
    <row r="198" spans="1:29">
      <c r="A198" s="24"/>
      <c r="B198" s="24"/>
      <c r="C198" s="24"/>
      <c r="D198" s="24"/>
      <c r="E198" s="24"/>
      <c r="F198" s="24"/>
      <c r="G198" s="24"/>
      <c r="H198" s="24"/>
      <c r="I198" s="24"/>
      <c r="J198" s="24"/>
      <c r="K198" s="24"/>
      <c r="L198" s="24"/>
      <c r="M198" s="24"/>
      <c r="N198" s="24"/>
      <c r="O198" s="24"/>
      <c r="P198" s="24"/>
      <c r="Q198" s="24"/>
      <c r="R198" s="24"/>
      <c r="S198" s="24"/>
      <c r="T198" s="24"/>
      <c r="U198" s="24"/>
      <c r="V198" s="24"/>
      <c r="W198" s="24"/>
      <c r="X198" s="24"/>
      <c r="Y198" s="24"/>
      <c r="Z198" s="24"/>
      <c r="AA198" s="24"/>
      <c r="AB198" s="24"/>
      <c r="AC198" s="24"/>
    </row>
    <row r="199" spans="1:29">
      <c r="A199" s="24"/>
      <c r="B199" s="24"/>
      <c r="C199" s="24"/>
      <c r="D199" s="24"/>
      <c r="E199" s="24"/>
      <c r="F199" s="24"/>
      <c r="G199" s="24"/>
      <c r="H199" s="24"/>
      <c r="I199" s="24"/>
      <c r="J199" s="24"/>
      <c r="K199" s="24"/>
      <c r="L199" s="24"/>
      <c r="M199" s="24"/>
      <c r="N199" s="24"/>
      <c r="O199" s="24"/>
      <c r="P199" s="24"/>
      <c r="Q199" s="24"/>
      <c r="R199" s="24"/>
      <c r="S199" s="24"/>
      <c r="T199" s="24"/>
      <c r="U199" s="24"/>
      <c r="V199" s="24"/>
      <c r="W199" s="24"/>
      <c r="X199" s="24"/>
      <c r="Y199" s="24"/>
      <c r="Z199" s="24"/>
      <c r="AA199" s="24"/>
      <c r="AB199" s="24"/>
      <c r="AC199" s="24"/>
    </row>
    <row r="200" spans="1:29">
      <c r="A200" s="24"/>
      <c r="B200" s="24"/>
      <c r="C200" s="24"/>
      <c r="D200" s="24"/>
      <c r="E200" s="24"/>
      <c r="F200" s="24"/>
      <c r="G200" s="24"/>
      <c r="H200" s="24"/>
      <c r="I200" s="24"/>
      <c r="J200" s="24"/>
      <c r="K200" s="24"/>
      <c r="L200" s="24"/>
      <c r="M200" s="24"/>
      <c r="N200" s="24"/>
      <c r="O200" s="24"/>
      <c r="P200" s="24"/>
      <c r="Q200" s="24"/>
      <c r="R200" s="24"/>
      <c r="S200" s="24"/>
      <c r="T200" s="24"/>
      <c r="U200" s="24"/>
      <c r="V200" s="24"/>
      <c r="W200" s="24"/>
      <c r="X200" s="24"/>
      <c r="Y200" s="24"/>
      <c r="Z200" s="24"/>
      <c r="AA200" s="24"/>
      <c r="AB200" s="24"/>
      <c r="AC200" s="24"/>
    </row>
    <row r="201" spans="1:29">
      <c r="A201" s="24"/>
      <c r="B201" s="24"/>
      <c r="C201" s="24"/>
      <c r="D201" s="24"/>
      <c r="E201" s="24"/>
      <c r="F201" s="24"/>
      <c r="G201" s="24"/>
      <c r="H201" s="24"/>
      <c r="I201" s="24"/>
      <c r="J201" s="24"/>
      <c r="K201" s="24"/>
      <c r="L201" s="24"/>
      <c r="M201" s="24"/>
      <c r="N201" s="24"/>
      <c r="O201" s="24"/>
      <c r="P201" s="24"/>
      <c r="Q201" s="24"/>
      <c r="R201" s="24"/>
      <c r="S201" s="24"/>
      <c r="T201" s="24"/>
      <c r="U201" s="24"/>
      <c r="V201" s="24"/>
      <c r="W201" s="24"/>
      <c r="X201" s="24"/>
      <c r="Y201" s="24"/>
      <c r="Z201" s="24"/>
      <c r="AA201" s="24"/>
      <c r="AB201" s="24"/>
      <c r="AC201" s="24"/>
    </row>
    <row r="202" spans="1:29">
      <c r="A202" s="24"/>
      <c r="B202" s="24"/>
      <c r="C202" s="24"/>
      <c r="D202" s="24"/>
      <c r="E202" s="24"/>
      <c r="F202" s="24"/>
      <c r="G202" s="24"/>
      <c r="H202" s="24"/>
      <c r="I202" s="24"/>
      <c r="J202" s="24"/>
      <c r="K202" s="24"/>
      <c r="L202" s="24"/>
      <c r="M202" s="24"/>
      <c r="N202" s="24"/>
      <c r="O202" s="24"/>
      <c r="P202" s="24"/>
      <c r="Q202" s="24"/>
      <c r="R202" s="24"/>
      <c r="S202" s="24"/>
      <c r="T202" s="24"/>
      <c r="U202" s="24"/>
      <c r="V202" s="24"/>
      <c r="W202" s="24"/>
      <c r="X202" s="24"/>
      <c r="Y202" s="24"/>
      <c r="Z202" s="24"/>
      <c r="AA202" s="24"/>
      <c r="AB202" s="24"/>
      <c r="AC202" s="24"/>
    </row>
    <row r="203" spans="1:29">
      <c r="A203" s="24"/>
      <c r="B203" s="24"/>
      <c r="C203" s="24"/>
      <c r="D203" s="24"/>
      <c r="E203" s="24"/>
      <c r="F203" s="24"/>
      <c r="G203" s="24"/>
      <c r="H203" s="24"/>
      <c r="I203" s="24"/>
      <c r="J203" s="24"/>
      <c r="K203" s="24"/>
      <c r="L203" s="24"/>
      <c r="M203" s="24"/>
      <c r="N203" s="24"/>
      <c r="O203" s="24"/>
      <c r="P203" s="24"/>
      <c r="Q203" s="24"/>
      <c r="R203" s="24"/>
      <c r="S203" s="24"/>
      <c r="T203" s="24"/>
      <c r="U203" s="24"/>
      <c r="V203" s="24"/>
      <c r="W203" s="24"/>
      <c r="X203" s="24"/>
      <c r="Y203" s="24"/>
      <c r="Z203" s="24"/>
      <c r="AA203" s="24"/>
      <c r="AB203" s="24"/>
      <c r="AC203" s="24"/>
    </row>
    <row r="204" spans="1:29">
      <c r="A204" s="24"/>
      <c r="B204" s="24"/>
      <c r="C204" s="24"/>
      <c r="D204" s="24"/>
      <c r="E204" s="24"/>
      <c r="F204" s="24"/>
      <c r="G204" s="24"/>
      <c r="H204" s="24"/>
      <c r="I204" s="24"/>
      <c r="J204" s="24"/>
      <c r="K204" s="24"/>
      <c r="L204" s="24"/>
      <c r="M204" s="24"/>
      <c r="N204" s="24"/>
      <c r="O204" s="24"/>
      <c r="P204" s="24"/>
      <c r="Q204" s="24"/>
      <c r="R204" s="24"/>
      <c r="S204" s="24"/>
      <c r="T204" s="24"/>
      <c r="U204" s="24"/>
      <c r="V204" s="24"/>
      <c r="W204" s="24"/>
      <c r="X204" s="24"/>
      <c r="Y204" s="24"/>
      <c r="Z204" s="24"/>
      <c r="AA204" s="24"/>
      <c r="AB204" s="24"/>
      <c r="AC204" s="24"/>
    </row>
    <row r="205" spans="1:29">
      <c r="A205" s="24"/>
      <c r="B205" s="24"/>
      <c r="C205" s="24"/>
      <c r="D205" s="24"/>
      <c r="E205" s="24"/>
      <c r="F205" s="24"/>
      <c r="G205" s="24"/>
      <c r="H205" s="24"/>
      <c r="I205" s="24"/>
      <c r="J205" s="24"/>
      <c r="K205" s="24"/>
      <c r="L205" s="24"/>
      <c r="M205" s="24"/>
      <c r="N205" s="24"/>
      <c r="O205" s="24"/>
      <c r="P205" s="24"/>
      <c r="Q205" s="24"/>
      <c r="R205" s="24"/>
      <c r="S205" s="24"/>
      <c r="T205" s="24"/>
      <c r="U205" s="24"/>
      <c r="V205" s="24"/>
      <c r="W205" s="24"/>
      <c r="X205" s="24"/>
      <c r="Y205" s="24"/>
      <c r="Z205" s="24"/>
      <c r="AA205" s="24"/>
      <c r="AB205" s="24"/>
      <c r="AC205" s="24"/>
    </row>
    <row r="206" spans="1:29">
      <c r="A206" s="24"/>
      <c r="B206" s="24"/>
      <c r="C206" s="24"/>
      <c r="D206" s="24"/>
      <c r="E206" s="24"/>
      <c r="F206" s="24"/>
      <c r="G206" s="24"/>
      <c r="H206" s="24"/>
      <c r="I206" s="24"/>
      <c r="J206" s="24"/>
      <c r="K206" s="24"/>
      <c r="L206" s="24"/>
      <c r="M206" s="24"/>
      <c r="N206" s="24"/>
      <c r="O206" s="24"/>
      <c r="P206" s="24"/>
      <c r="Q206" s="24"/>
      <c r="R206" s="24"/>
      <c r="S206" s="24"/>
      <c r="T206" s="24"/>
      <c r="U206" s="24"/>
      <c r="V206" s="24"/>
      <c r="W206" s="24"/>
      <c r="X206" s="24"/>
      <c r="Y206" s="24"/>
      <c r="Z206" s="24"/>
      <c r="AA206" s="24"/>
      <c r="AB206" s="24"/>
      <c r="AC206" s="24"/>
    </row>
    <row r="207" spans="1:29">
      <c r="A207" s="24"/>
      <c r="B207" s="24"/>
      <c r="C207" s="24"/>
      <c r="D207" s="24"/>
      <c r="E207" s="24"/>
      <c r="F207" s="24"/>
      <c r="G207" s="24"/>
      <c r="H207" s="24"/>
      <c r="I207" s="24"/>
      <c r="J207" s="24"/>
      <c r="K207" s="24"/>
      <c r="L207" s="24"/>
      <c r="M207" s="24"/>
      <c r="N207" s="24"/>
      <c r="O207" s="24"/>
      <c r="P207" s="24"/>
      <c r="Q207" s="24"/>
      <c r="R207" s="24"/>
      <c r="S207" s="24"/>
      <c r="T207" s="24"/>
      <c r="U207" s="24"/>
      <c r="V207" s="24"/>
      <c r="W207" s="24"/>
      <c r="X207" s="24"/>
      <c r="Y207" s="24"/>
      <c r="Z207" s="24"/>
      <c r="AA207" s="24"/>
      <c r="AB207" s="24"/>
      <c r="AC207" s="24"/>
    </row>
    <row r="208" spans="1:29">
      <c r="A208" s="24"/>
      <c r="B208" s="24"/>
      <c r="C208" s="24"/>
      <c r="D208" s="24"/>
      <c r="E208" s="24"/>
      <c r="F208" s="24"/>
      <c r="G208" s="24"/>
      <c r="H208" s="24"/>
      <c r="I208" s="24"/>
      <c r="J208" s="24"/>
      <c r="K208" s="24"/>
      <c r="L208" s="24"/>
      <c r="M208" s="24"/>
      <c r="N208" s="24"/>
      <c r="O208" s="24"/>
      <c r="P208" s="24"/>
      <c r="Q208" s="24"/>
      <c r="R208" s="24"/>
      <c r="S208" s="24"/>
      <c r="T208" s="24"/>
      <c r="U208" s="24"/>
      <c r="V208" s="24"/>
      <c r="W208" s="24"/>
      <c r="X208" s="24"/>
      <c r="Y208" s="24"/>
      <c r="Z208" s="24"/>
      <c r="AA208" s="24"/>
      <c r="AB208" s="24"/>
      <c r="AC208" s="24"/>
    </row>
    <row r="209" spans="1:29">
      <c r="A209" s="24"/>
      <c r="B209" s="24"/>
      <c r="C209" s="24"/>
      <c r="D209" s="24"/>
      <c r="E209" s="24"/>
      <c r="F209" s="24"/>
      <c r="G209" s="24"/>
      <c r="H209" s="24"/>
      <c r="I209" s="24"/>
      <c r="J209" s="24"/>
      <c r="K209" s="24"/>
      <c r="L209" s="24"/>
      <c r="M209" s="24"/>
      <c r="N209" s="24"/>
      <c r="O209" s="24"/>
      <c r="P209" s="24"/>
      <c r="Q209" s="24"/>
      <c r="R209" s="24"/>
      <c r="S209" s="24"/>
      <c r="T209" s="24"/>
      <c r="U209" s="24"/>
      <c r="V209" s="24"/>
      <c r="W209" s="24"/>
      <c r="X209" s="24"/>
      <c r="Y209" s="24"/>
      <c r="Z209" s="24"/>
      <c r="AA209" s="24"/>
      <c r="AB209" s="24"/>
      <c r="AC209" s="24"/>
    </row>
    <row r="210" spans="1:29">
      <c r="A210" s="24"/>
      <c r="B210" s="24"/>
      <c r="C210" s="24"/>
      <c r="D210" s="24"/>
      <c r="E210" s="24"/>
      <c r="F210" s="24"/>
      <c r="G210" s="24"/>
      <c r="H210" s="24"/>
      <c r="I210" s="24"/>
      <c r="J210" s="24"/>
      <c r="K210" s="24"/>
      <c r="L210" s="24"/>
      <c r="M210" s="24"/>
      <c r="N210" s="24"/>
      <c r="O210" s="24"/>
      <c r="P210" s="24"/>
      <c r="Q210" s="24"/>
      <c r="R210" s="24"/>
      <c r="S210" s="24"/>
      <c r="T210" s="24"/>
      <c r="U210" s="24"/>
      <c r="V210" s="24"/>
      <c r="W210" s="24"/>
      <c r="X210" s="24"/>
      <c r="Y210" s="24"/>
      <c r="Z210" s="24"/>
      <c r="AA210" s="24"/>
      <c r="AB210" s="24"/>
      <c r="AC210" s="24"/>
    </row>
    <row r="211" spans="1:29">
      <c r="A211" s="24"/>
      <c r="B211" s="24"/>
      <c r="C211" s="24"/>
      <c r="D211" s="24"/>
      <c r="E211" s="24"/>
      <c r="F211" s="24"/>
      <c r="G211" s="24"/>
      <c r="H211" s="24"/>
      <c r="I211" s="24"/>
      <c r="J211" s="24"/>
      <c r="K211" s="24"/>
      <c r="L211" s="24"/>
      <c r="M211" s="24"/>
      <c r="N211" s="24"/>
      <c r="O211" s="24"/>
      <c r="P211" s="24"/>
      <c r="Q211" s="24"/>
      <c r="R211" s="24"/>
      <c r="S211" s="24"/>
      <c r="T211" s="24"/>
      <c r="U211" s="24"/>
      <c r="V211" s="24"/>
      <c r="W211" s="24"/>
      <c r="X211" s="24"/>
      <c r="Y211" s="24"/>
      <c r="Z211" s="24"/>
      <c r="AA211" s="24"/>
      <c r="AB211" s="24"/>
      <c r="AC211" s="24"/>
    </row>
    <row r="212" spans="1:29">
      <c r="A212" s="24"/>
      <c r="B212" s="24"/>
      <c r="C212" s="24"/>
      <c r="D212" s="24"/>
      <c r="E212" s="24"/>
      <c r="F212" s="24"/>
      <c r="G212" s="24"/>
      <c r="H212" s="24"/>
      <c r="I212" s="24"/>
      <c r="J212" s="24"/>
      <c r="K212" s="24"/>
      <c r="L212" s="24"/>
      <c r="M212" s="24"/>
      <c r="N212" s="24"/>
      <c r="O212" s="24"/>
      <c r="P212" s="24"/>
      <c r="Q212" s="24"/>
      <c r="R212" s="24"/>
      <c r="S212" s="24"/>
      <c r="T212" s="24"/>
      <c r="U212" s="24"/>
      <c r="V212" s="24"/>
      <c r="W212" s="24"/>
      <c r="X212" s="24"/>
      <c r="Y212" s="24"/>
      <c r="Z212" s="24"/>
      <c r="AA212" s="24"/>
      <c r="AB212" s="24"/>
      <c r="AC212" s="24"/>
    </row>
    <row r="213" spans="1:29">
      <c r="A213" s="24"/>
      <c r="B213" s="24"/>
      <c r="C213" s="24"/>
      <c r="D213" s="24"/>
      <c r="E213" s="24"/>
      <c r="F213" s="24"/>
      <c r="G213" s="24"/>
      <c r="H213" s="24"/>
      <c r="I213" s="24"/>
      <c r="J213" s="24"/>
      <c r="K213" s="24"/>
      <c r="L213" s="24"/>
      <c r="M213" s="24"/>
      <c r="N213" s="24"/>
      <c r="O213" s="24"/>
      <c r="P213" s="24"/>
      <c r="Q213" s="24"/>
      <c r="R213" s="24"/>
      <c r="S213" s="24"/>
      <c r="T213" s="24"/>
      <c r="U213" s="24"/>
      <c r="V213" s="24"/>
      <c r="W213" s="24"/>
      <c r="X213" s="24"/>
      <c r="Y213" s="24"/>
      <c r="Z213" s="24"/>
      <c r="AA213" s="24"/>
      <c r="AB213" s="24"/>
      <c r="AC213" s="24"/>
    </row>
    <row r="214" spans="1:29">
      <c r="A214" s="24"/>
      <c r="B214" s="24"/>
      <c r="C214" s="24"/>
      <c r="D214" s="24"/>
      <c r="E214" s="24"/>
      <c r="F214" s="24"/>
      <c r="G214" s="24"/>
      <c r="H214" s="24"/>
      <c r="I214" s="24"/>
      <c r="J214" s="24"/>
      <c r="K214" s="24"/>
      <c r="L214" s="24"/>
      <c r="M214" s="24"/>
      <c r="N214" s="24"/>
      <c r="O214" s="24"/>
      <c r="P214" s="24"/>
      <c r="Q214" s="24"/>
      <c r="R214" s="24"/>
      <c r="S214" s="24"/>
      <c r="T214" s="24"/>
      <c r="U214" s="24"/>
      <c r="V214" s="24"/>
      <c r="W214" s="24"/>
      <c r="X214" s="24"/>
      <c r="Y214" s="24"/>
      <c r="Z214" s="24"/>
      <c r="AA214" s="24"/>
      <c r="AB214" s="24"/>
      <c r="AC214" s="24"/>
    </row>
    <row r="215" spans="1:29">
      <c r="A215" s="24"/>
      <c r="B215" s="24"/>
      <c r="C215" s="24"/>
      <c r="D215" s="24"/>
      <c r="E215" s="24"/>
      <c r="F215" s="24"/>
      <c r="G215" s="24"/>
      <c r="H215" s="24"/>
      <c r="I215" s="24"/>
      <c r="J215" s="24"/>
      <c r="K215" s="24"/>
      <c r="L215" s="24"/>
      <c r="M215" s="24"/>
      <c r="N215" s="24"/>
      <c r="O215" s="24"/>
      <c r="P215" s="24"/>
      <c r="Q215" s="24"/>
      <c r="R215" s="24"/>
      <c r="S215" s="24"/>
      <c r="T215" s="24"/>
      <c r="U215" s="24"/>
      <c r="V215" s="24"/>
      <c r="W215" s="24"/>
      <c r="X215" s="24"/>
      <c r="Y215" s="24"/>
      <c r="Z215" s="24"/>
      <c r="AA215" s="24"/>
      <c r="AB215" s="24"/>
      <c r="AC215" s="24"/>
    </row>
    <row r="216" spans="1:29">
      <c r="A216" s="24"/>
      <c r="B216" s="24"/>
      <c r="C216" s="24"/>
      <c r="D216" s="24"/>
      <c r="E216" s="24"/>
      <c r="F216" s="24"/>
      <c r="G216" s="24"/>
      <c r="H216" s="24"/>
      <c r="I216" s="24"/>
      <c r="J216" s="24"/>
      <c r="K216" s="24"/>
      <c r="L216" s="24"/>
      <c r="M216" s="24"/>
      <c r="N216" s="24"/>
      <c r="O216" s="24"/>
      <c r="P216" s="24"/>
      <c r="Q216" s="24"/>
      <c r="R216" s="24"/>
      <c r="S216" s="24"/>
      <c r="T216" s="24"/>
      <c r="U216" s="24"/>
      <c r="V216" s="24"/>
      <c r="W216" s="24"/>
      <c r="X216" s="24"/>
      <c r="Y216" s="24"/>
      <c r="Z216" s="24"/>
      <c r="AA216" s="24"/>
      <c r="AB216" s="24"/>
      <c r="AC216" s="24"/>
    </row>
    <row r="217" spans="1:29">
      <c r="A217" s="24"/>
      <c r="B217" s="24"/>
      <c r="C217" s="24"/>
      <c r="D217" s="24"/>
      <c r="E217" s="24"/>
      <c r="F217" s="24"/>
      <c r="G217" s="24"/>
      <c r="H217" s="24"/>
      <c r="I217" s="24"/>
      <c r="J217" s="24"/>
      <c r="K217" s="24"/>
      <c r="L217" s="24"/>
      <c r="M217" s="24"/>
      <c r="N217" s="24"/>
      <c r="O217" s="24"/>
      <c r="P217" s="24"/>
      <c r="Q217" s="24"/>
      <c r="R217" s="24"/>
      <c r="S217" s="24"/>
      <c r="T217" s="24"/>
      <c r="U217" s="24"/>
      <c r="V217" s="24"/>
      <c r="W217" s="24"/>
      <c r="X217" s="24"/>
      <c r="Y217" s="24"/>
      <c r="Z217" s="24"/>
      <c r="AA217" s="24"/>
      <c r="AB217" s="24"/>
      <c r="AC217" s="24"/>
    </row>
    <row r="218" spans="1:29">
      <c r="A218" s="24"/>
      <c r="B218" s="24"/>
      <c r="C218" s="24"/>
      <c r="D218" s="24"/>
      <c r="E218" s="24"/>
      <c r="F218" s="24"/>
      <c r="G218" s="24"/>
      <c r="H218" s="24"/>
      <c r="I218" s="24"/>
      <c r="J218" s="24"/>
      <c r="K218" s="24"/>
      <c r="L218" s="24"/>
      <c r="M218" s="24"/>
      <c r="N218" s="24"/>
      <c r="O218" s="24"/>
      <c r="P218" s="24"/>
      <c r="Q218" s="24"/>
      <c r="R218" s="24"/>
      <c r="S218" s="24"/>
      <c r="T218" s="24"/>
      <c r="U218" s="24"/>
      <c r="V218" s="24"/>
      <c r="W218" s="24"/>
      <c r="X218" s="24"/>
      <c r="Y218" s="24"/>
      <c r="Z218" s="24"/>
      <c r="AA218" s="24"/>
      <c r="AB218" s="24"/>
      <c r="AC218" s="24"/>
    </row>
    <row r="219" spans="1:29">
      <c r="A219" s="24"/>
      <c r="B219" s="24"/>
      <c r="C219" s="24"/>
      <c r="D219" s="24"/>
      <c r="E219" s="24"/>
      <c r="F219" s="24"/>
      <c r="G219" s="24"/>
      <c r="H219" s="24"/>
      <c r="I219" s="24"/>
      <c r="J219" s="24"/>
      <c r="K219" s="24"/>
      <c r="L219" s="24"/>
      <c r="M219" s="24"/>
      <c r="N219" s="24"/>
      <c r="O219" s="24"/>
      <c r="P219" s="24"/>
      <c r="Q219" s="24"/>
      <c r="R219" s="24"/>
      <c r="S219" s="24"/>
      <c r="T219" s="24"/>
      <c r="U219" s="24"/>
      <c r="V219" s="24"/>
      <c r="W219" s="24"/>
      <c r="X219" s="24"/>
      <c r="Y219" s="24"/>
      <c r="Z219" s="24"/>
      <c r="AA219" s="24"/>
      <c r="AB219" s="24"/>
      <c r="AC219" s="24"/>
    </row>
    <row r="220" spans="1:29">
      <c r="A220" s="24"/>
      <c r="B220" s="24"/>
      <c r="C220" s="24"/>
      <c r="D220" s="24"/>
      <c r="E220" s="24"/>
      <c r="F220" s="24"/>
      <c r="G220" s="24"/>
      <c r="H220" s="24"/>
      <c r="I220" s="24"/>
      <c r="J220" s="24"/>
      <c r="K220" s="24"/>
      <c r="L220" s="24"/>
      <c r="M220" s="24"/>
      <c r="N220" s="24"/>
      <c r="O220" s="24"/>
      <c r="P220" s="24"/>
      <c r="Q220" s="24"/>
      <c r="R220" s="24"/>
      <c r="S220" s="24"/>
      <c r="T220" s="24"/>
      <c r="U220" s="24"/>
      <c r="V220" s="24"/>
      <c r="W220" s="24"/>
      <c r="X220" s="24"/>
      <c r="Y220" s="24"/>
      <c r="Z220" s="24"/>
      <c r="AA220" s="24"/>
      <c r="AB220" s="24"/>
      <c r="AC220" s="24"/>
    </row>
    <row r="221" spans="1:29">
      <c r="A221" s="24"/>
      <c r="B221" s="24"/>
      <c r="C221" s="24"/>
      <c r="D221" s="24"/>
      <c r="E221" s="24"/>
      <c r="F221" s="24"/>
      <c r="G221" s="24"/>
      <c r="H221" s="24"/>
      <c r="I221" s="24"/>
      <c r="J221" s="24"/>
      <c r="K221" s="24"/>
      <c r="L221" s="24"/>
      <c r="M221" s="24"/>
      <c r="N221" s="24"/>
      <c r="O221" s="24"/>
      <c r="P221" s="24"/>
      <c r="Q221" s="24"/>
      <c r="R221" s="24"/>
      <c r="S221" s="24"/>
      <c r="T221" s="24"/>
      <c r="U221" s="24"/>
      <c r="V221" s="24"/>
      <c r="W221" s="24"/>
      <c r="X221" s="24"/>
      <c r="Y221" s="24"/>
      <c r="Z221" s="24"/>
      <c r="AA221" s="24"/>
      <c r="AB221" s="24"/>
      <c r="AC221" s="24"/>
    </row>
    <row r="222" spans="1:29">
      <c r="A222" s="24"/>
      <c r="B222" s="24"/>
      <c r="C222" s="24"/>
      <c r="D222" s="24"/>
      <c r="E222" s="24"/>
      <c r="F222" s="24"/>
      <c r="G222" s="24"/>
      <c r="H222" s="24"/>
      <c r="I222" s="24"/>
      <c r="J222" s="24"/>
      <c r="K222" s="24"/>
      <c r="L222" s="24"/>
      <c r="M222" s="24"/>
      <c r="N222" s="24"/>
      <c r="O222" s="24"/>
      <c r="P222" s="24"/>
      <c r="Q222" s="24"/>
      <c r="R222" s="24"/>
      <c r="S222" s="24"/>
      <c r="T222" s="24"/>
      <c r="U222" s="24"/>
      <c r="V222" s="24"/>
      <c r="W222" s="24"/>
      <c r="X222" s="24"/>
      <c r="Y222" s="24"/>
      <c r="Z222" s="24"/>
      <c r="AA222" s="24"/>
      <c r="AB222" s="24"/>
      <c r="AC222" s="24"/>
    </row>
    <row r="223" spans="1:29">
      <c r="A223" s="24"/>
      <c r="B223" s="24"/>
      <c r="C223" s="24"/>
      <c r="D223" s="24"/>
      <c r="E223" s="24"/>
      <c r="F223" s="24"/>
      <c r="G223" s="24"/>
      <c r="H223" s="24"/>
      <c r="I223" s="24"/>
      <c r="J223" s="24"/>
      <c r="K223" s="24"/>
      <c r="L223" s="24"/>
      <c r="M223" s="24"/>
      <c r="N223" s="24"/>
      <c r="O223" s="24"/>
      <c r="P223" s="24"/>
      <c r="Q223" s="24"/>
      <c r="R223" s="24"/>
      <c r="S223" s="24"/>
      <c r="T223" s="24"/>
      <c r="U223" s="24"/>
      <c r="V223" s="24"/>
      <c r="W223" s="24"/>
      <c r="X223" s="24"/>
      <c r="Y223" s="24"/>
      <c r="Z223" s="24"/>
      <c r="AA223" s="24"/>
      <c r="AB223" s="24"/>
      <c r="AC223" s="24"/>
    </row>
    <row r="224" spans="1:29">
      <c r="A224" s="24"/>
      <c r="B224" s="24"/>
      <c r="C224" s="24"/>
      <c r="D224" s="24"/>
      <c r="E224" s="24"/>
      <c r="F224" s="24"/>
      <c r="G224" s="24"/>
      <c r="H224" s="24"/>
      <c r="I224" s="24"/>
      <c r="J224" s="24"/>
      <c r="K224" s="24"/>
      <c r="L224" s="24"/>
      <c r="M224" s="24"/>
      <c r="N224" s="24"/>
      <c r="O224" s="24"/>
      <c r="P224" s="24"/>
      <c r="Q224" s="24"/>
      <c r="R224" s="24"/>
      <c r="S224" s="24"/>
      <c r="T224" s="24"/>
      <c r="U224" s="24"/>
      <c r="V224" s="24"/>
      <c r="W224" s="24"/>
      <c r="X224" s="24"/>
      <c r="Y224" s="24"/>
      <c r="Z224" s="24"/>
      <c r="AA224" s="24"/>
      <c r="AB224" s="24"/>
      <c r="AC224" s="24"/>
    </row>
    <row r="225" spans="1:29">
      <c r="A225" s="24"/>
      <c r="B225" s="24"/>
      <c r="C225" s="24"/>
      <c r="D225" s="24"/>
      <c r="E225" s="24"/>
      <c r="F225" s="24"/>
      <c r="G225" s="24"/>
      <c r="H225" s="24"/>
      <c r="I225" s="24"/>
      <c r="J225" s="24"/>
      <c r="K225" s="24"/>
      <c r="L225" s="24"/>
      <c r="M225" s="24"/>
      <c r="N225" s="24"/>
      <c r="O225" s="24"/>
      <c r="P225" s="24"/>
      <c r="Q225" s="24"/>
      <c r="R225" s="24"/>
      <c r="S225" s="24"/>
      <c r="T225" s="24"/>
      <c r="U225" s="24"/>
      <c r="V225" s="24"/>
      <c r="W225" s="24"/>
      <c r="X225" s="24"/>
      <c r="Y225" s="24"/>
      <c r="Z225" s="24"/>
      <c r="AA225" s="24"/>
      <c r="AB225" s="24"/>
      <c r="AC225" s="24"/>
    </row>
    <row r="226" spans="1:29">
      <c r="A226" s="24"/>
      <c r="B226" s="24"/>
      <c r="C226" s="24"/>
      <c r="D226" s="24"/>
      <c r="E226" s="24"/>
      <c r="F226" s="24"/>
      <c r="G226" s="24"/>
      <c r="H226" s="24"/>
      <c r="I226" s="24"/>
      <c r="J226" s="24"/>
      <c r="K226" s="24"/>
      <c r="L226" s="24"/>
      <c r="M226" s="24"/>
      <c r="N226" s="24"/>
      <c r="O226" s="24"/>
      <c r="P226" s="24"/>
      <c r="Q226" s="24"/>
      <c r="R226" s="24"/>
      <c r="S226" s="24"/>
      <c r="T226" s="24"/>
      <c r="U226" s="24"/>
      <c r="V226" s="24"/>
      <c r="W226" s="24"/>
      <c r="X226" s="24"/>
      <c r="Y226" s="24"/>
      <c r="Z226" s="24"/>
      <c r="AA226" s="24"/>
      <c r="AB226" s="24"/>
      <c r="AC226" s="24"/>
    </row>
    <row r="227" spans="1:29">
      <c r="A227" s="24"/>
      <c r="B227" s="24"/>
      <c r="C227" s="24"/>
      <c r="D227" s="24"/>
      <c r="E227" s="24"/>
      <c r="F227" s="24"/>
      <c r="G227" s="24"/>
      <c r="H227" s="24"/>
      <c r="I227" s="24"/>
      <c r="J227" s="24"/>
      <c r="K227" s="24"/>
      <c r="L227" s="24"/>
      <c r="M227" s="24"/>
      <c r="N227" s="24"/>
      <c r="O227" s="24"/>
      <c r="P227" s="24"/>
      <c r="Q227" s="24"/>
      <c r="R227" s="24"/>
      <c r="S227" s="24"/>
      <c r="T227" s="24"/>
      <c r="U227" s="24"/>
      <c r="V227" s="24"/>
      <c r="W227" s="24"/>
      <c r="X227" s="24"/>
      <c r="Y227" s="24"/>
      <c r="Z227" s="24"/>
      <c r="AA227" s="24"/>
      <c r="AB227" s="24"/>
      <c r="AC227" s="24"/>
    </row>
    <row r="228" spans="1:29">
      <c r="A228" s="24"/>
      <c r="B228" s="24"/>
      <c r="C228" s="24"/>
      <c r="D228" s="24"/>
      <c r="E228" s="24"/>
      <c r="F228" s="24"/>
      <c r="G228" s="24"/>
      <c r="H228" s="24"/>
      <c r="I228" s="24"/>
      <c r="J228" s="24"/>
      <c r="K228" s="24"/>
      <c r="L228" s="24"/>
      <c r="M228" s="24"/>
      <c r="N228" s="24"/>
      <c r="O228" s="24"/>
      <c r="P228" s="24"/>
      <c r="Q228" s="24"/>
      <c r="R228" s="24"/>
      <c r="S228" s="24"/>
      <c r="T228" s="24"/>
      <c r="U228" s="24"/>
      <c r="V228" s="24"/>
      <c r="W228" s="24"/>
      <c r="X228" s="24"/>
      <c r="Y228" s="24"/>
      <c r="Z228" s="24"/>
      <c r="AA228" s="24"/>
      <c r="AB228" s="24"/>
      <c r="AC228" s="24"/>
    </row>
    <row r="229" spans="1:29">
      <c r="A229" s="24"/>
      <c r="B229" s="24"/>
      <c r="C229" s="24"/>
      <c r="D229" s="24"/>
      <c r="E229" s="24"/>
      <c r="F229" s="24"/>
      <c r="G229" s="24"/>
      <c r="H229" s="24"/>
      <c r="I229" s="24"/>
      <c r="J229" s="24"/>
      <c r="K229" s="24"/>
      <c r="L229" s="24"/>
      <c r="M229" s="24"/>
      <c r="N229" s="24"/>
      <c r="O229" s="24"/>
      <c r="P229" s="24"/>
      <c r="Q229" s="24"/>
      <c r="R229" s="24"/>
      <c r="S229" s="24"/>
      <c r="T229" s="24"/>
      <c r="U229" s="24"/>
      <c r="V229" s="24"/>
      <c r="W229" s="24"/>
      <c r="X229" s="24"/>
      <c r="Y229" s="24"/>
      <c r="Z229" s="24"/>
      <c r="AA229" s="24"/>
      <c r="AB229" s="24"/>
      <c r="AC229" s="24"/>
    </row>
    <row r="230" spans="1:29">
      <c r="A230" s="24"/>
      <c r="B230" s="24"/>
      <c r="C230" s="24"/>
      <c r="D230" s="24"/>
      <c r="E230" s="24"/>
      <c r="F230" s="24"/>
      <c r="G230" s="24"/>
      <c r="H230" s="24"/>
      <c r="I230" s="24"/>
      <c r="J230" s="24"/>
      <c r="K230" s="24"/>
      <c r="L230" s="24"/>
      <c r="M230" s="24"/>
      <c r="N230" s="24"/>
      <c r="O230" s="24"/>
      <c r="P230" s="24"/>
      <c r="Q230" s="24"/>
      <c r="R230" s="24"/>
      <c r="S230" s="24"/>
      <c r="T230" s="24"/>
      <c r="U230" s="24"/>
      <c r="V230" s="24"/>
      <c r="W230" s="24"/>
      <c r="X230" s="24"/>
      <c r="Y230" s="24"/>
      <c r="Z230" s="24"/>
      <c r="AA230" s="24"/>
      <c r="AB230" s="24"/>
      <c r="AC230" s="24"/>
    </row>
    <row r="231" spans="1:29">
      <c r="A231" s="24"/>
      <c r="B231" s="24"/>
      <c r="C231" s="24"/>
      <c r="D231" s="24"/>
      <c r="E231" s="24"/>
      <c r="F231" s="24"/>
      <c r="G231" s="24"/>
      <c r="H231" s="24"/>
      <c r="I231" s="24"/>
      <c r="J231" s="24"/>
      <c r="K231" s="24"/>
      <c r="L231" s="24"/>
      <c r="M231" s="24"/>
      <c r="N231" s="24"/>
      <c r="O231" s="24"/>
      <c r="P231" s="24"/>
      <c r="Q231" s="24"/>
      <c r="R231" s="24"/>
      <c r="S231" s="24"/>
      <c r="T231" s="24"/>
      <c r="U231" s="24"/>
      <c r="V231" s="24"/>
      <c r="W231" s="24"/>
      <c r="X231" s="24"/>
      <c r="Y231" s="24"/>
      <c r="Z231" s="24"/>
      <c r="AA231" s="24"/>
      <c r="AB231" s="24"/>
      <c r="AC231" s="24"/>
    </row>
    <row r="232" spans="1:29">
      <c r="A232" s="24"/>
      <c r="B232" s="24"/>
      <c r="C232" s="24"/>
      <c r="D232" s="24"/>
      <c r="E232" s="24"/>
      <c r="F232" s="24"/>
      <c r="G232" s="24"/>
      <c r="H232" s="24"/>
      <c r="I232" s="24"/>
      <c r="J232" s="24"/>
      <c r="K232" s="24"/>
      <c r="L232" s="24"/>
      <c r="M232" s="24"/>
      <c r="N232" s="24"/>
      <c r="O232" s="24"/>
      <c r="P232" s="24"/>
      <c r="Q232" s="24"/>
      <c r="R232" s="24"/>
      <c r="S232" s="24"/>
      <c r="T232" s="24"/>
      <c r="U232" s="24"/>
      <c r="V232" s="24"/>
      <c r="W232" s="24"/>
      <c r="X232" s="24"/>
      <c r="Y232" s="24"/>
      <c r="Z232" s="24"/>
      <c r="AA232" s="24"/>
      <c r="AB232" s="24"/>
      <c r="AC232" s="24"/>
    </row>
    <row r="233" spans="1:29">
      <c r="A233" s="24"/>
      <c r="B233" s="24"/>
      <c r="C233" s="24"/>
      <c r="D233" s="24"/>
      <c r="E233" s="24"/>
      <c r="F233" s="24"/>
      <c r="G233" s="24"/>
      <c r="H233" s="24"/>
      <c r="I233" s="24"/>
      <c r="J233" s="24"/>
      <c r="K233" s="24"/>
      <c r="L233" s="24"/>
      <c r="M233" s="24"/>
      <c r="N233" s="24"/>
      <c r="O233" s="24"/>
      <c r="P233" s="24"/>
      <c r="Q233" s="24"/>
      <c r="R233" s="24"/>
      <c r="S233" s="24"/>
      <c r="T233" s="24"/>
      <c r="U233" s="24"/>
      <c r="V233" s="24"/>
      <c r="W233" s="24"/>
      <c r="X233" s="24"/>
      <c r="Y233" s="24"/>
      <c r="Z233" s="24"/>
      <c r="AA233" s="24"/>
      <c r="AB233" s="24"/>
      <c r="AC233" s="24"/>
    </row>
    <row r="234" spans="1:29">
      <c r="A234" s="24"/>
      <c r="B234" s="24"/>
      <c r="C234" s="24"/>
      <c r="D234" s="24"/>
      <c r="E234" s="24"/>
      <c r="F234" s="24"/>
      <c r="G234" s="24"/>
      <c r="H234" s="24"/>
      <c r="I234" s="24"/>
      <c r="J234" s="24"/>
      <c r="K234" s="24"/>
      <c r="L234" s="24"/>
      <c r="M234" s="24"/>
      <c r="N234" s="24"/>
      <c r="O234" s="24"/>
      <c r="P234" s="24"/>
      <c r="Q234" s="24"/>
      <c r="R234" s="24"/>
      <c r="S234" s="24"/>
      <c r="T234" s="24"/>
      <c r="U234" s="24"/>
      <c r="V234" s="24"/>
      <c r="W234" s="24"/>
      <c r="X234" s="24"/>
      <c r="Y234" s="24"/>
      <c r="Z234" s="24"/>
      <c r="AA234" s="24"/>
      <c r="AB234" s="24"/>
      <c r="AC234" s="24"/>
    </row>
    <row r="235" spans="1:29">
      <c r="A235" s="24"/>
      <c r="B235" s="24"/>
      <c r="C235" s="24"/>
      <c r="D235" s="24"/>
      <c r="E235" s="24"/>
      <c r="F235" s="24"/>
      <c r="G235" s="24"/>
      <c r="H235" s="24"/>
      <c r="I235" s="24"/>
      <c r="J235" s="24"/>
      <c r="K235" s="24"/>
      <c r="L235" s="24"/>
      <c r="M235" s="24"/>
      <c r="N235" s="24"/>
      <c r="O235" s="24"/>
      <c r="P235" s="24"/>
      <c r="Q235" s="24"/>
      <c r="R235" s="24"/>
      <c r="S235" s="24"/>
      <c r="T235" s="24"/>
      <c r="U235" s="24"/>
      <c r="V235" s="24"/>
      <c r="W235" s="24"/>
      <c r="X235" s="24"/>
      <c r="Y235" s="24"/>
      <c r="Z235" s="24"/>
      <c r="AA235" s="24"/>
      <c r="AB235" s="24"/>
      <c r="AC235" s="24"/>
    </row>
    <row r="236" spans="1:29">
      <c r="A236" s="24"/>
      <c r="B236" s="24"/>
      <c r="C236" s="24"/>
      <c r="D236" s="24"/>
      <c r="E236" s="24"/>
      <c r="F236" s="24"/>
      <c r="G236" s="24"/>
      <c r="H236" s="24"/>
      <c r="I236" s="24"/>
      <c r="J236" s="24"/>
      <c r="K236" s="24"/>
      <c r="L236" s="24"/>
      <c r="M236" s="24"/>
      <c r="N236" s="24"/>
      <c r="O236" s="24"/>
      <c r="P236" s="24"/>
      <c r="Q236" s="24"/>
      <c r="R236" s="24"/>
      <c r="S236" s="24"/>
      <c r="T236" s="24"/>
      <c r="U236" s="24"/>
      <c r="V236" s="24"/>
      <c r="W236" s="24"/>
      <c r="X236" s="24"/>
      <c r="Y236" s="24"/>
      <c r="Z236" s="24"/>
      <c r="AA236" s="24"/>
      <c r="AB236" s="24"/>
      <c r="AC236" s="24"/>
    </row>
    <row r="237" spans="1:29">
      <c r="A237" s="24"/>
      <c r="B237" s="24"/>
      <c r="C237" s="24"/>
      <c r="D237" s="24"/>
      <c r="E237" s="24"/>
      <c r="F237" s="24"/>
      <c r="G237" s="24"/>
      <c r="H237" s="24"/>
      <c r="I237" s="24"/>
      <c r="J237" s="24"/>
      <c r="K237" s="24"/>
      <c r="L237" s="24"/>
      <c r="M237" s="24"/>
      <c r="N237" s="24"/>
      <c r="O237" s="24"/>
      <c r="P237" s="24"/>
      <c r="Q237" s="24"/>
      <c r="R237" s="24"/>
      <c r="S237" s="24"/>
      <c r="T237" s="24"/>
      <c r="U237" s="24"/>
      <c r="V237" s="24"/>
      <c r="W237" s="24"/>
      <c r="X237" s="24"/>
      <c r="Y237" s="24"/>
      <c r="Z237" s="24"/>
      <c r="AA237" s="24"/>
      <c r="AB237" s="24"/>
      <c r="AC237" s="24"/>
    </row>
    <row r="238" spans="1:29">
      <c r="A238" s="24"/>
      <c r="B238" s="24"/>
      <c r="C238" s="24"/>
      <c r="D238" s="24"/>
      <c r="E238" s="24"/>
      <c r="F238" s="24"/>
      <c r="G238" s="24"/>
      <c r="H238" s="24"/>
      <c r="I238" s="24"/>
      <c r="J238" s="24"/>
      <c r="K238" s="24"/>
      <c r="L238" s="24"/>
      <c r="M238" s="24"/>
      <c r="N238" s="24"/>
      <c r="O238" s="24"/>
      <c r="P238" s="24"/>
      <c r="Q238" s="24"/>
      <c r="R238" s="24"/>
      <c r="S238" s="24"/>
      <c r="T238" s="24"/>
      <c r="U238" s="24"/>
      <c r="V238" s="24"/>
      <c r="W238" s="24"/>
      <c r="X238" s="24"/>
      <c r="Y238" s="24"/>
      <c r="Z238" s="24"/>
      <c r="AA238" s="24"/>
      <c r="AB238" s="24"/>
      <c r="AC238" s="24"/>
    </row>
    <row r="239" spans="1:29">
      <c r="A239" s="24"/>
      <c r="B239" s="24"/>
      <c r="C239" s="24"/>
      <c r="D239" s="24"/>
      <c r="E239" s="24"/>
      <c r="F239" s="24"/>
      <c r="G239" s="24"/>
      <c r="H239" s="24"/>
      <c r="I239" s="24"/>
      <c r="J239" s="24"/>
      <c r="K239" s="24"/>
      <c r="L239" s="24"/>
      <c r="M239" s="24"/>
      <c r="N239" s="24"/>
      <c r="O239" s="24"/>
      <c r="P239" s="24"/>
      <c r="Q239" s="24"/>
      <c r="R239" s="24"/>
      <c r="S239" s="24"/>
      <c r="T239" s="24"/>
      <c r="U239" s="24"/>
      <c r="V239" s="24"/>
      <c r="W239" s="24"/>
      <c r="X239" s="24"/>
      <c r="Y239" s="24"/>
      <c r="Z239" s="24"/>
      <c r="AA239" s="24"/>
      <c r="AB239" s="24"/>
      <c r="AC239" s="24"/>
    </row>
    <row r="240" spans="1:29">
      <c r="A240" s="24"/>
      <c r="B240" s="24"/>
      <c r="C240" s="24"/>
      <c r="D240" s="24"/>
      <c r="E240" s="24"/>
      <c r="F240" s="24"/>
      <c r="G240" s="24"/>
      <c r="H240" s="24"/>
      <c r="I240" s="24"/>
      <c r="J240" s="24"/>
      <c r="K240" s="24"/>
      <c r="L240" s="24"/>
      <c r="M240" s="24"/>
      <c r="N240" s="24"/>
      <c r="O240" s="24"/>
      <c r="P240" s="24"/>
      <c r="Q240" s="24"/>
      <c r="R240" s="24"/>
      <c r="S240" s="24"/>
      <c r="T240" s="24"/>
      <c r="U240" s="24"/>
      <c r="V240" s="24"/>
      <c r="W240" s="24"/>
      <c r="X240" s="24"/>
      <c r="Y240" s="24"/>
      <c r="Z240" s="24"/>
      <c r="AA240" s="24"/>
      <c r="AB240" s="24"/>
      <c r="AC240" s="24"/>
    </row>
    <row r="241" spans="1:29">
      <c r="A241" s="24"/>
      <c r="B241" s="24"/>
      <c r="C241" s="24"/>
      <c r="D241" s="24"/>
      <c r="E241" s="24"/>
      <c r="F241" s="24"/>
      <c r="G241" s="24"/>
      <c r="H241" s="24"/>
      <c r="I241" s="24"/>
      <c r="J241" s="24"/>
      <c r="K241" s="24"/>
      <c r="L241" s="24"/>
      <c r="M241" s="24"/>
      <c r="N241" s="24"/>
      <c r="O241" s="24"/>
      <c r="P241" s="24"/>
      <c r="Q241" s="24"/>
      <c r="R241" s="24"/>
      <c r="S241" s="24"/>
      <c r="T241" s="24"/>
      <c r="U241" s="24"/>
      <c r="V241" s="24"/>
      <c r="W241" s="24"/>
      <c r="X241" s="24"/>
      <c r="Y241" s="24"/>
      <c r="Z241" s="24"/>
      <c r="AA241" s="24"/>
      <c r="AB241" s="24"/>
      <c r="AC241" s="24"/>
    </row>
    <row r="242" spans="1:29">
      <c r="A242" s="24"/>
      <c r="B242" s="24"/>
      <c r="C242" s="24"/>
      <c r="D242" s="24"/>
      <c r="E242" s="24"/>
      <c r="F242" s="24"/>
      <c r="G242" s="24"/>
      <c r="H242" s="24"/>
      <c r="I242" s="24"/>
      <c r="J242" s="24"/>
      <c r="K242" s="24"/>
      <c r="L242" s="24"/>
      <c r="M242" s="24"/>
      <c r="N242" s="24"/>
      <c r="O242" s="24"/>
      <c r="P242" s="24"/>
      <c r="Q242" s="24"/>
      <c r="R242" s="24"/>
      <c r="S242" s="24"/>
      <c r="T242" s="24"/>
      <c r="U242" s="24"/>
      <c r="V242" s="24"/>
      <c r="W242" s="24"/>
      <c r="X242" s="24"/>
      <c r="Y242" s="24"/>
      <c r="Z242" s="24"/>
      <c r="AA242" s="24"/>
      <c r="AB242" s="24"/>
      <c r="AC242" s="24"/>
    </row>
    <row r="243" spans="1:29">
      <c r="A243" s="24"/>
      <c r="B243" s="24"/>
      <c r="C243" s="24"/>
      <c r="D243" s="24"/>
      <c r="E243" s="24"/>
      <c r="F243" s="24"/>
      <c r="G243" s="24"/>
      <c r="H243" s="24"/>
      <c r="I243" s="24"/>
      <c r="J243" s="24"/>
      <c r="K243" s="24"/>
      <c r="L243" s="24"/>
      <c r="M243" s="24"/>
      <c r="N243" s="24"/>
      <c r="O243" s="24"/>
      <c r="P243" s="24"/>
      <c r="Q243" s="24"/>
      <c r="R243" s="24"/>
      <c r="S243" s="24"/>
      <c r="T243" s="24"/>
      <c r="U243" s="24"/>
      <c r="V243" s="24"/>
      <c r="W243" s="24"/>
      <c r="X243" s="24"/>
      <c r="Y243" s="24"/>
      <c r="Z243" s="24"/>
      <c r="AA243" s="24"/>
      <c r="AB243" s="24"/>
      <c r="AC243" s="24"/>
    </row>
    <row r="244" spans="1:29">
      <c r="A244" s="24"/>
      <c r="B244" s="24"/>
      <c r="C244" s="24"/>
      <c r="D244" s="24"/>
      <c r="E244" s="24"/>
      <c r="F244" s="24"/>
      <c r="G244" s="24"/>
      <c r="H244" s="24"/>
      <c r="I244" s="24"/>
      <c r="J244" s="24"/>
      <c r="K244" s="24"/>
      <c r="L244" s="24"/>
      <c r="M244" s="24"/>
      <c r="N244" s="24"/>
      <c r="O244" s="24"/>
      <c r="P244" s="24"/>
      <c r="Q244" s="24"/>
      <c r="R244" s="24"/>
      <c r="S244" s="24"/>
      <c r="T244" s="24"/>
      <c r="U244" s="24"/>
      <c r="V244" s="24"/>
      <c r="W244" s="24"/>
      <c r="X244" s="24"/>
      <c r="Y244" s="24"/>
      <c r="Z244" s="24"/>
      <c r="AA244" s="24"/>
      <c r="AB244" s="24"/>
      <c r="AC244" s="24"/>
    </row>
    <row r="245" spans="1:29">
      <c r="A245" s="24"/>
      <c r="B245" s="24"/>
      <c r="C245" s="24"/>
      <c r="D245" s="24"/>
      <c r="E245" s="24"/>
      <c r="F245" s="24"/>
      <c r="G245" s="24"/>
      <c r="H245" s="24"/>
      <c r="I245" s="24"/>
      <c r="J245" s="24"/>
      <c r="K245" s="24"/>
      <c r="L245" s="24"/>
      <c r="M245" s="24"/>
      <c r="N245" s="24"/>
      <c r="O245" s="24"/>
      <c r="P245" s="24"/>
      <c r="Q245" s="24"/>
      <c r="R245" s="24"/>
      <c r="S245" s="24"/>
      <c r="T245" s="24"/>
      <c r="U245" s="24"/>
      <c r="V245" s="24"/>
      <c r="W245" s="24"/>
      <c r="X245" s="24"/>
      <c r="Y245" s="24"/>
      <c r="Z245" s="24"/>
      <c r="AA245" s="24"/>
      <c r="AB245" s="24"/>
      <c r="AC245" s="24"/>
    </row>
    <row r="246" spans="1:29">
      <c r="A246" s="24"/>
      <c r="B246" s="24"/>
      <c r="C246" s="24"/>
      <c r="D246" s="24"/>
      <c r="E246" s="24"/>
      <c r="F246" s="24"/>
      <c r="G246" s="24"/>
      <c r="H246" s="24"/>
      <c r="I246" s="24"/>
      <c r="J246" s="24"/>
      <c r="K246" s="24"/>
      <c r="L246" s="24"/>
      <c r="M246" s="24"/>
      <c r="N246" s="24"/>
      <c r="O246" s="24"/>
      <c r="P246" s="24"/>
      <c r="Q246" s="24"/>
      <c r="R246" s="24"/>
      <c r="S246" s="24"/>
      <c r="T246" s="24"/>
      <c r="U246" s="24"/>
      <c r="V246" s="24"/>
      <c r="W246" s="24"/>
      <c r="X246" s="24"/>
      <c r="Y246" s="24"/>
      <c r="Z246" s="24"/>
      <c r="AA246" s="24"/>
      <c r="AB246" s="24"/>
      <c r="AC246" s="24"/>
    </row>
    <row r="247" spans="1:29">
      <c r="A247" s="24"/>
      <c r="B247" s="24"/>
      <c r="C247" s="24"/>
      <c r="D247" s="24"/>
      <c r="E247" s="24"/>
      <c r="F247" s="24"/>
      <c r="G247" s="24"/>
      <c r="H247" s="24"/>
      <c r="I247" s="24"/>
      <c r="J247" s="24"/>
      <c r="K247" s="24"/>
      <c r="L247" s="24"/>
      <c r="M247" s="24"/>
      <c r="N247" s="24"/>
      <c r="O247" s="24"/>
      <c r="P247" s="24"/>
      <c r="Q247" s="24"/>
      <c r="R247" s="24"/>
      <c r="S247" s="24"/>
      <c r="T247" s="24"/>
      <c r="U247" s="24"/>
      <c r="V247" s="24"/>
      <c r="W247" s="24"/>
      <c r="X247" s="24"/>
      <c r="Y247" s="24"/>
      <c r="Z247" s="24"/>
      <c r="AA247" s="24"/>
      <c r="AB247" s="24"/>
      <c r="AC247" s="24"/>
    </row>
    <row r="248" spans="1:29">
      <c r="A248" s="24"/>
      <c r="B248" s="24"/>
      <c r="C248" s="24"/>
      <c r="D248" s="24"/>
      <c r="E248" s="24"/>
      <c r="F248" s="24"/>
      <c r="G248" s="24"/>
      <c r="H248" s="24"/>
      <c r="I248" s="24"/>
      <c r="J248" s="24"/>
      <c r="K248" s="24"/>
    </row>
  </sheetData>
  <mergeCells count="73">
    <mergeCell ref="H96:I96"/>
    <mergeCell ref="H97:I97"/>
    <mergeCell ref="B59:F59"/>
    <mergeCell ref="B89:F89"/>
    <mergeCell ref="B74:G74"/>
    <mergeCell ref="H77:I77"/>
    <mergeCell ref="B70:I70"/>
    <mergeCell ref="B88:F88"/>
    <mergeCell ref="B80:E80"/>
    <mergeCell ref="B73:G73"/>
    <mergeCell ref="H82:I82"/>
    <mergeCell ref="H67:I67"/>
    <mergeCell ref="B60:F60"/>
    <mergeCell ref="H94:I94"/>
    <mergeCell ref="H83:I83"/>
    <mergeCell ref="H62:I62"/>
    <mergeCell ref="H91:I91"/>
    <mergeCell ref="B92:E92"/>
    <mergeCell ref="B94:E94"/>
    <mergeCell ref="H54:I54"/>
    <mergeCell ref="B56:I56"/>
    <mergeCell ref="B63:E63"/>
    <mergeCell ref="B65:E65"/>
    <mergeCell ref="H65:I65"/>
    <mergeCell ref="H80:I80"/>
    <mergeCell ref="H68:I68"/>
    <mergeCell ref="B75:F75"/>
    <mergeCell ref="B78:E78"/>
    <mergeCell ref="B34:E34"/>
    <mergeCell ref="H34:I34"/>
    <mergeCell ref="B51:E51"/>
    <mergeCell ref="H51:I51"/>
    <mergeCell ref="B85:I85"/>
    <mergeCell ref="H53:I53"/>
    <mergeCell ref="B44:F44"/>
    <mergeCell ref="B25:F25"/>
    <mergeCell ref="H36:I36"/>
    <mergeCell ref="H48:I48"/>
    <mergeCell ref="B49:E49"/>
    <mergeCell ref="H37:I37"/>
    <mergeCell ref="B39:I39"/>
    <mergeCell ref="B42:F42"/>
    <mergeCell ref="B43:F43"/>
    <mergeCell ref="H31:I31"/>
    <mergeCell ref="B32:E32"/>
    <mergeCell ref="B26:F26"/>
    <mergeCell ref="B27:F27"/>
    <mergeCell ref="B28:F28"/>
    <mergeCell ref="B29:F29"/>
    <mergeCell ref="B45:F45"/>
    <mergeCell ref="B46:F46"/>
    <mergeCell ref="A1:J1"/>
    <mergeCell ref="B5:I5"/>
    <mergeCell ref="B8:F8"/>
    <mergeCell ref="B9:F9"/>
    <mergeCell ref="H14:I14"/>
    <mergeCell ref="B10:F10"/>
    <mergeCell ref="B11:F11"/>
    <mergeCell ref="B12:F12"/>
    <mergeCell ref="A3:I3"/>
    <mergeCell ref="A103:C103"/>
    <mergeCell ref="A101:C101"/>
    <mergeCell ref="A102:C102"/>
    <mergeCell ref="G101:I101"/>
    <mergeCell ref="G102:I102"/>
    <mergeCell ref="G103:I103"/>
    <mergeCell ref="B22:I22"/>
    <mergeCell ref="B15:E15"/>
    <mergeCell ref="B17:E17"/>
    <mergeCell ref="H17:I17"/>
    <mergeCell ref="H19:I19"/>
    <mergeCell ref="B18:C18"/>
    <mergeCell ref="H20:I20"/>
  </mergeCells>
  <phoneticPr fontId="3" type="noConversion"/>
  <printOptions horizontalCentered="1"/>
  <pageMargins left="0.4" right="0.26" top="0.63" bottom="0.4" header="0.28999999999999998" footer="0.17"/>
  <pageSetup paperSize="9" scale="95" orientation="portrait" useFirstPageNumber="1" horizontalDpi="1200" verticalDpi="1200" r:id="rId1"/>
  <headerFooter alignWithMargins="0">
    <oddFooter>&amp;C&amp;P</oddFooter>
  </headerFooter>
  <rowBreaks count="2" manualBreakCount="2">
    <brk id="54" max="9" man="1"/>
    <brk id="103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/>
  <dimension ref="A1:Z66"/>
  <sheetViews>
    <sheetView workbookViewId="0">
      <selection activeCell="F5" sqref="F5:G6"/>
    </sheetView>
  </sheetViews>
  <sheetFormatPr defaultRowHeight="15.75"/>
  <cols>
    <col min="1" max="1" width="6.5703125" style="106" customWidth="1"/>
    <col min="2" max="2" width="22.85546875" style="106" customWidth="1"/>
    <col min="3" max="6" width="7.85546875" style="106" customWidth="1"/>
    <col min="7" max="7" width="8.42578125" style="106" customWidth="1"/>
    <col min="8" max="14" width="7.85546875" style="106" customWidth="1"/>
    <col min="15" max="15" width="9.28515625" style="106" customWidth="1"/>
    <col min="16" max="16384" width="9.140625" style="106"/>
  </cols>
  <sheetData>
    <row r="1" spans="1:26" ht="29.25" customHeight="1" thickBot="1">
      <c r="A1" s="255" t="s">
        <v>3</v>
      </c>
      <c r="B1" s="256"/>
      <c r="C1" s="256"/>
      <c r="D1" s="256"/>
      <c r="E1" s="256"/>
      <c r="F1" s="256"/>
      <c r="G1" s="256"/>
      <c r="H1" s="256"/>
      <c r="I1" s="256"/>
      <c r="J1" s="256"/>
      <c r="K1" s="256"/>
      <c r="L1" s="256"/>
      <c r="M1" s="256"/>
      <c r="N1" s="256"/>
      <c r="O1" s="257"/>
      <c r="P1" s="95"/>
      <c r="Q1" s="95"/>
      <c r="R1" s="95"/>
      <c r="S1" s="95"/>
      <c r="T1" s="95"/>
      <c r="U1" s="95"/>
      <c r="V1" s="95"/>
      <c r="W1" s="95"/>
      <c r="X1" s="95"/>
      <c r="Y1" s="95"/>
      <c r="Z1" s="95"/>
    </row>
    <row r="2" spans="1:26" ht="16.5" thickBot="1">
      <c r="A2" s="95"/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</row>
    <row r="3" spans="1:26" ht="42" customHeight="1" thickBot="1">
      <c r="A3" s="259" t="str">
        <f>'Rate Analysis (R.A.A)'!A3:J3</f>
        <v>NAME OF WORK:- CONSTRUCTION OF DISPENSARY AT VILLAGE ANWER KHSAKHELY TALUKA B.S.KARIM DISTRICT T.M.KHAN  (EXT: DEVELOPMENT).</v>
      </c>
      <c r="B3" s="260"/>
      <c r="C3" s="260"/>
      <c r="D3" s="260"/>
      <c r="E3" s="260"/>
      <c r="F3" s="260"/>
      <c r="G3" s="260"/>
      <c r="H3" s="260"/>
      <c r="I3" s="260"/>
      <c r="J3" s="260"/>
      <c r="K3" s="260"/>
      <c r="L3" s="260"/>
      <c r="M3" s="260"/>
      <c r="N3" s="260"/>
      <c r="O3" s="261"/>
      <c r="P3" s="95"/>
      <c r="Q3" s="95"/>
      <c r="R3" s="95"/>
      <c r="S3" s="95"/>
      <c r="T3" s="95"/>
      <c r="U3" s="95"/>
      <c r="V3" s="95"/>
      <c r="W3" s="95"/>
      <c r="X3" s="95"/>
      <c r="Y3" s="95"/>
      <c r="Z3" s="95"/>
    </row>
    <row r="4" spans="1:26">
      <c r="A4" s="95"/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  <c r="X4" s="95"/>
      <c r="Y4" s="95"/>
      <c r="Z4" s="95"/>
    </row>
    <row r="5" spans="1:26" ht="24" customHeight="1">
      <c r="A5" s="258" t="s">
        <v>4</v>
      </c>
      <c r="B5" s="258" t="s">
        <v>5</v>
      </c>
      <c r="C5" s="258" t="s">
        <v>6</v>
      </c>
      <c r="D5" s="262" t="s">
        <v>133</v>
      </c>
      <c r="E5" s="262"/>
      <c r="F5" s="262" t="s">
        <v>132</v>
      </c>
      <c r="G5" s="262"/>
      <c r="H5" s="262" t="s">
        <v>1</v>
      </c>
      <c r="I5" s="262"/>
      <c r="J5" s="262" t="s">
        <v>130</v>
      </c>
      <c r="K5" s="262"/>
      <c r="L5" s="262" t="s">
        <v>131</v>
      </c>
      <c r="M5" s="262"/>
      <c r="N5" s="262" t="s">
        <v>7</v>
      </c>
      <c r="O5" s="262"/>
      <c r="P5" s="95"/>
      <c r="Q5" s="95"/>
      <c r="R5" s="95"/>
      <c r="S5" s="95"/>
      <c r="T5" s="95"/>
      <c r="U5" s="95"/>
      <c r="V5" s="95"/>
      <c r="W5" s="95"/>
      <c r="X5" s="95"/>
      <c r="Y5" s="95"/>
      <c r="Z5" s="95"/>
    </row>
    <row r="6" spans="1:26">
      <c r="A6" s="258"/>
      <c r="B6" s="258"/>
      <c r="C6" s="258"/>
      <c r="D6" s="263"/>
      <c r="E6" s="263"/>
      <c r="F6" s="263"/>
      <c r="G6" s="263"/>
      <c r="H6" s="263"/>
      <c r="I6" s="263"/>
      <c r="J6" s="263"/>
      <c r="K6" s="263"/>
      <c r="L6" s="263"/>
      <c r="M6" s="263"/>
      <c r="N6" s="263"/>
      <c r="O6" s="263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</row>
    <row r="7" spans="1:26" ht="8.25" customHeight="1">
      <c r="A7" s="128"/>
      <c r="B7" s="128"/>
      <c r="C7" s="134"/>
      <c r="D7" s="127"/>
      <c r="E7" s="134"/>
      <c r="F7" s="127"/>
      <c r="G7" s="134"/>
      <c r="H7" s="127"/>
      <c r="I7" s="134"/>
      <c r="J7" s="127"/>
      <c r="K7" s="134"/>
      <c r="L7" s="127"/>
      <c r="M7" s="134"/>
      <c r="N7" s="127"/>
      <c r="O7" s="134"/>
      <c r="P7" s="95"/>
      <c r="Q7" s="95"/>
      <c r="R7" s="95"/>
      <c r="S7" s="95"/>
      <c r="T7" s="95"/>
      <c r="U7" s="95"/>
      <c r="V7" s="95"/>
      <c r="W7" s="95"/>
      <c r="X7" s="95"/>
      <c r="Y7" s="95"/>
      <c r="Z7" s="95"/>
    </row>
    <row r="8" spans="1:26" ht="28.5" customHeight="1">
      <c r="A8" s="135" t="s">
        <v>105</v>
      </c>
      <c r="B8" s="150" t="s">
        <v>112</v>
      </c>
      <c r="C8" s="165">
        <f>'Abstract Sheet'!C10</f>
        <v>627.94395000000009</v>
      </c>
      <c r="D8" s="174">
        <v>7.8</v>
      </c>
      <c r="E8" s="131">
        <f>C8*D8/100</f>
        <v>48.979628100000006</v>
      </c>
      <c r="F8" s="130">
        <v>48</v>
      </c>
      <c r="G8" s="132">
        <f>C8*F8/100</f>
        <v>301.41309600000005</v>
      </c>
      <c r="H8" s="130">
        <v>94.76</v>
      </c>
      <c r="I8" s="133">
        <f>C8*H8/100</f>
        <v>595.03968702000009</v>
      </c>
      <c r="J8" s="127" t="s">
        <v>134</v>
      </c>
      <c r="K8" s="134" t="s">
        <v>134</v>
      </c>
      <c r="L8" s="127" t="s">
        <v>134</v>
      </c>
      <c r="M8" s="134" t="s">
        <v>134</v>
      </c>
      <c r="N8" s="127" t="s">
        <v>134</v>
      </c>
      <c r="O8" s="134" t="s">
        <v>134</v>
      </c>
      <c r="P8" s="95"/>
      <c r="Q8" s="95"/>
      <c r="R8" s="95"/>
      <c r="S8" s="95"/>
      <c r="T8" s="95"/>
      <c r="U8" s="95"/>
      <c r="V8" s="95"/>
      <c r="W8" s="95"/>
      <c r="X8" s="95"/>
      <c r="Y8" s="95"/>
      <c r="Z8" s="95"/>
    </row>
    <row r="9" spans="1:26" ht="25.5" customHeight="1">
      <c r="A9" s="135" t="s">
        <v>106</v>
      </c>
      <c r="B9" s="150" t="s">
        <v>135</v>
      </c>
      <c r="C9" s="132">
        <f>'Abstract Sheet'!C12</f>
        <v>860.52750000000003</v>
      </c>
      <c r="D9" s="136">
        <v>3.44</v>
      </c>
      <c r="E9" s="132">
        <f>C9*D9/100</f>
        <v>29.602146000000001</v>
      </c>
      <c r="F9" s="127">
        <v>25.7</v>
      </c>
      <c r="G9" s="132">
        <f>C9*F9/100</f>
        <v>221.15556749999999</v>
      </c>
      <c r="H9" s="127" t="s">
        <v>134</v>
      </c>
      <c r="I9" s="134" t="s">
        <v>134</v>
      </c>
      <c r="J9" s="127" t="s">
        <v>134</v>
      </c>
      <c r="K9" s="134" t="s">
        <v>134</v>
      </c>
      <c r="L9" s="127" t="s">
        <v>134</v>
      </c>
      <c r="M9" s="134" t="s">
        <v>134</v>
      </c>
      <c r="N9" s="127">
        <v>1350</v>
      </c>
      <c r="O9" s="135">
        <f>C9*N9/100</f>
        <v>11617.12125</v>
      </c>
      <c r="P9" s="95"/>
      <c r="Q9" s="95"/>
      <c r="R9" s="95"/>
      <c r="S9" s="95"/>
      <c r="T9" s="95"/>
      <c r="U9" s="95"/>
      <c r="V9" s="95"/>
      <c r="W9" s="95"/>
      <c r="X9" s="95"/>
      <c r="Y9" s="95"/>
      <c r="Z9" s="95"/>
    </row>
    <row r="10" spans="1:26" ht="25.5" customHeight="1">
      <c r="A10" s="135" t="s">
        <v>22</v>
      </c>
      <c r="B10" s="150" t="s">
        <v>136</v>
      </c>
      <c r="C10" s="132">
        <f>'Abstract Sheet'!C16</f>
        <v>1357.5550000000001</v>
      </c>
      <c r="D10" s="127">
        <v>4.4000000000000004</v>
      </c>
      <c r="E10" s="132">
        <f>C10*D10/100</f>
        <v>59.732420000000012</v>
      </c>
      <c r="F10" s="127">
        <v>11</v>
      </c>
      <c r="G10" s="132">
        <f>C10*F10/100</f>
        <v>149.33105</v>
      </c>
      <c r="H10" s="127" t="s">
        <v>134</v>
      </c>
      <c r="I10" s="134" t="s">
        <v>134</v>
      </c>
      <c r="J10" s="127">
        <v>22</v>
      </c>
      <c r="K10" s="135">
        <f>C10*J10/100</f>
        <v>298.66210000000001</v>
      </c>
      <c r="L10" s="127" t="s">
        <v>134</v>
      </c>
      <c r="M10" s="134" t="s">
        <v>134</v>
      </c>
      <c r="N10" s="127" t="s">
        <v>134</v>
      </c>
      <c r="O10" s="134" t="s">
        <v>134</v>
      </c>
      <c r="P10" s="95"/>
      <c r="Q10" s="95"/>
      <c r="R10" s="95"/>
      <c r="S10" s="95"/>
      <c r="T10" s="95"/>
      <c r="U10" s="95"/>
      <c r="V10" s="95"/>
      <c r="W10" s="95"/>
      <c r="X10" s="95"/>
      <c r="Y10" s="95"/>
      <c r="Z10" s="95"/>
    </row>
    <row r="11" spans="1:26" ht="25.5" customHeight="1">
      <c r="A11" s="135" t="s">
        <v>110</v>
      </c>
      <c r="B11" s="156" t="s">
        <v>163</v>
      </c>
      <c r="C11" s="135">
        <f>'Abstract Sheet'!C14</f>
        <v>1157.8700000000001</v>
      </c>
      <c r="D11" s="157">
        <v>0.5</v>
      </c>
      <c r="E11" s="175">
        <f>C11*D11/100</f>
        <v>5.7893500000000007</v>
      </c>
      <c r="F11" s="176">
        <v>7</v>
      </c>
      <c r="G11" s="132">
        <f>C11*F11/100</f>
        <v>81.050900000000013</v>
      </c>
      <c r="H11" s="127" t="s">
        <v>134</v>
      </c>
      <c r="I11" s="134" t="s">
        <v>134</v>
      </c>
      <c r="J11" s="127" t="s">
        <v>134</v>
      </c>
      <c r="K11" s="134" t="s">
        <v>134</v>
      </c>
      <c r="L11" s="127" t="s">
        <v>134</v>
      </c>
      <c r="M11" s="134" t="s">
        <v>134</v>
      </c>
      <c r="N11" s="134" t="s">
        <v>134</v>
      </c>
      <c r="O11" s="134" t="s">
        <v>134</v>
      </c>
      <c r="P11" s="95"/>
      <c r="Q11" s="95"/>
      <c r="R11" s="95"/>
      <c r="S11" s="95"/>
      <c r="T11" s="95"/>
      <c r="U11" s="95"/>
      <c r="V11" s="95"/>
      <c r="W11" s="95"/>
      <c r="X11" s="95"/>
      <c r="Y11" s="95"/>
      <c r="Z11" s="95"/>
    </row>
    <row r="12" spans="1:26" ht="25.5" customHeight="1">
      <c r="A12" s="151"/>
      <c r="B12" s="152"/>
      <c r="C12" s="137"/>
      <c r="D12" s="127"/>
      <c r="E12" s="134"/>
      <c r="F12" s="127"/>
      <c r="G12" s="134"/>
      <c r="H12" s="127"/>
      <c r="I12" s="134"/>
      <c r="J12" s="127"/>
      <c r="K12" s="134"/>
      <c r="L12" s="127"/>
      <c r="M12" s="134"/>
      <c r="N12" s="127"/>
      <c r="O12" s="134"/>
      <c r="P12" s="95"/>
      <c r="Q12" s="95"/>
      <c r="R12" s="95"/>
      <c r="S12" s="95"/>
      <c r="T12" s="95"/>
      <c r="U12" s="95"/>
      <c r="V12" s="95"/>
      <c r="W12" s="95"/>
      <c r="X12" s="95"/>
      <c r="Y12" s="95"/>
      <c r="Z12" s="95"/>
    </row>
    <row r="13" spans="1:26" ht="26.25" customHeight="1">
      <c r="A13" s="127"/>
      <c r="B13" s="138" t="s">
        <v>9</v>
      </c>
      <c r="C13" s="139" t="s">
        <v>134</v>
      </c>
      <c r="D13" s="140" t="s">
        <v>134</v>
      </c>
      <c r="E13" s="141">
        <f>SUM(E8:E12)</f>
        <v>144.10354410000002</v>
      </c>
      <c r="F13" s="140" t="s">
        <v>134</v>
      </c>
      <c r="G13" s="141">
        <f>SUM(G8:G12)</f>
        <v>752.95061350000014</v>
      </c>
      <c r="H13" s="140" t="s">
        <v>134</v>
      </c>
      <c r="I13" s="141">
        <f>SUM(I8:I12)</f>
        <v>595.03968702000009</v>
      </c>
      <c r="J13" s="140" t="s">
        <v>134</v>
      </c>
      <c r="K13" s="141">
        <f>SUM(K8:K12)</f>
        <v>298.66210000000001</v>
      </c>
      <c r="L13" s="140" t="s">
        <v>134</v>
      </c>
      <c r="M13" s="142">
        <f>SUM(M8:M12)</f>
        <v>0</v>
      </c>
      <c r="N13" s="140" t="s">
        <v>134</v>
      </c>
      <c r="O13" s="142">
        <f>SUM(O8:O12)</f>
        <v>11617.12125</v>
      </c>
      <c r="P13" s="95"/>
      <c r="Q13" s="95"/>
      <c r="R13" s="95"/>
      <c r="S13" s="95"/>
      <c r="T13" s="95"/>
      <c r="U13" s="95"/>
      <c r="V13" s="95"/>
      <c r="W13" s="95"/>
      <c r="X13" s="95"/>
      <c r="Y13" s="95"/>
      <c r="Z13" s="95"/>
    </row>
    <row r="14" spans="1:26" ht="25.5" customHeight="1">
      <c r="A14" s="143"/>
      <c r="B14" s="138" t="s">
        <v>10</v>
      </c>
      <c r="C14" s="139"/>
      <c r="D14" s="144"/>
      <c r="E14" s="134">
        <f>'Rate Analysis (R.A.A)'!N68</f>
        <v>27.330000000000002</v>
      </c>
      <c r="F14" s="129"/>
      <c r="G14" s="132">
        <f>'Rate Analysis (R.A.A)'!N20</f>
        <v>2334.84</v>
      </c>
      <c r="H14" s="129"/>
      <c r="I14" s="134">
        <f>'Rate Analysis (R.A.A)'!N37</f>
        <v>2660.44</v>
      </c>
      <c r="J14" s="129"/>
      <c r="K14" s="134">
        <f>'Rate Analysis (R.A.A)'!N54</f>
        <v>2790.6800000000003</v>
      </c>
      <c r="L14" s="129"/>
      <c r="M14" s="134">
        <f>'Rate Analysis (R.A.A)'!N97</f>
        <v>1067.3800000000001</v>
      </c>
      <c r="N14" s="129"/>
      <c r="O14" s="132">
        <f>'Rate Analysis (R.A.A)'!N83</f>
        <v>1618.52</v>
      </c>
      <c r="P14" s="95"/>
      <c r="Q14" s="95"/>
      <c r="R14" s="95"/>
      <c r="S14" s="95"/>
      <c r="T14" s="95"/>
      <c r="U14" s="95"/>
      <c r="V14" s="95"/>
      <c r="W14" s="95"/>
      <c r="X14" s="95"/>
      <c r="Y14" s="95"/>
      <c r="Z14" s="95"/>
    </row>
    <row r="15" spans="1:26" ht="24" customHeight="1">
      <c r="A15" s="95"/>
      <c r="B15" s="138" t="s">
        <v>11</v>
      </c>
      <c r="C15" s="145"/>
      <c r="D15" s="146"/>
      <c r="E15" s="141">
        <f>E13*E14</f>
        <v>3938.3498602530008</v>
      </c>
      <c r="F15" s="140"/>
      <c r="G15" s="141">
        <f>G13*G14/100</f>
        <v>17580.192104243404</v>
      </c>
      <c r="H15" s="140"/>
      <c r="I15" s="141">
        <f>I13*I14/100</f>
        <v>15830.673849354891</v>
      </c>
      <c r="J15" s="140"/>
      <c r="K15" s="141">
        <f>K13*K14/100</f>
        <v>8334.7034922800012</v>
      </c>
      <c r="L15" s="140"/>
      <c r="M15" s="147">
        <f>M13*M14</f>
        <v>0</v>
      </c>
      <c r="N15" s="140"/>
      <c r="O15" s="141">
        <f>O13*O14/1000</f>
        <v>18802.543085549998</v>
      </c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</row>
    <row r="16" spans="1:26" ht="13.5" customHeight="1">
      <c r="A16" s="95"/>
      <c r="B16" s="138"/>
      <c r="C16" s="127"/>
      <c r="D16" s="127"/>
      <c r="E16" s="131"/>
      <c r="F16" s="127"/>
      <c r="G16" s="131"/>
      <c r="H16" s="127"/>
      <c r="I16" s="131"/>
      <c r="J16" s="127"/>
      <c r="K16" s="131"/>
      <c r="L16" s="127"/>
      <c r="M16" s="136"/>
      <c r="N16" s="127"/>
      <c r="O16" s="131"/>
      <c r="P16" s="95"/>
      <c r="Q16" s="95"/>
      <c r="R16" s="95"/>
      <c r="S16" s="95"/>
      <c r="T16" s="95"/>
      <c r="U16" s="95"/>
      <c r="V16" s="95"/>
      <c r="W16" s="95"/>
      <c r="X16" s="95"/>
      <c r="Y16" s="95"/>
      <c r="Z16" s="95"/>
    </row>
    <row r="17" spans="1:26" ht="23.25" customHeight="1">
      <c r="A17" s="95"/>
      <c r="B17" s="138" t="s">
        <v>18</v>
      </c>
      <c r="C17" s="129"/>
      <c r="D17" s="129"/>
      <c r="E17" s="253">
        <f>SUM(E15:O15)</f>
        <v>64486.4623916813</v>
      </c>
      <c r="F17" s="254"/>
      <c r="G17" s="149" t="s">
        <v>143</v>
      </c>
      <c r="H17" s="129"/>
      <c r="I17" s="129"/>
      <c r="J17" s="129"/>
      <c r="K17" s="129"/>
      <c r="L17" s="129"/>
      <c r="M17" s="129"/>
      <c r="N17" s="129"/>
      <c r="O17" s="129"/>
      <c r="P17" s="95"/>
      <c r="Q17" s="95"/>
      <c r="R17" s="95"/>
      <c r="S17" s="95"/>
      <c r="T17" s="95"/>
      <c r="U17" s="95"/>
      <c r="V17" s="95"/>
      <c r="W17" s="95"/>
      <c r="X17" s="95"/>
      <c r="Y17" s="95"/>
      <c r="Z17" s="95"/>
    </row>
    <row r="18" spans="1:26" ht="23.25" customHeight="1">
      <c r="A18" s="95"/>
      <c r="B18" s="138"/>
      <c r="C18" s="129"/>
      <c r="D18" s="129"/>
      <c r="E18" s="154"/>
      <c r="F18" s="154"/>
      <c r="G18" s="155"/>
      <c r="H18" s="129"/>
      <c r="I18" s="129"/>
      <c r="J18" s="129"/>
      <c r="K18" s="129"/>
      <c r="L18" s="129"/>
      <c r="M18" s="129"/>
      <c r="N18" s="129"/>
      <c r="O18" s="129"/>
      <c r="P18" s="95"/>
      <c r="Q18" s="95"/>
      <c r="R18" s="95"/>
      <c r="S18" s="95"/>
      <c r="T18" s="95"/>
      <c r="U18" s="95"/>
      <c r="V18" s="95"/>
      <c r="W18" s="95"/>
      <c r="X18" s="95"/>
      <c r="Y18" s="95"/>
      <c r="Z18" s="95"/>
    </row>
    <row r="19" spans="1:26" ht="23.25" customHeight="1">
      <c r="A19" s="95"/>
      <c r="B19" s="138"/>
      <c r="C19" s="129"/>
      <c r="D19" s="129"/>
      <c r="E19" s="131"/>
      <c r="F19" s="131"/>
      <c r="G19" s="129"/>
      <c r="H19" s="129"/>
      <c r="I19" s="129"/>
      <c r="J19" s="129"/>
      <c r="K19" s="129"/>
      <c r="L19" s="129"/>
      <c r="M19" s="129"/>
      <c r="N19" s="129"/>
      <c r="O19" s="129"/>
      <c r="P19" s="95"/>
      <c r="Q19" s="95"/>
      <c r="R19" s="95"/>
      <c r="S19" s="95"/>
      <c r="T19" s="95"/>
      <c r="U19" s="95"/>
      <c r="V19" s="95"/>
      <c r="W19" s="95"/>
      <c r="X19" s="95"/>
      <c r="Y19" s="95"/>
      <c r="Z19" s="95"/>
    </row>
    <row r="20" spans="1:26" ht="23.25" hidden="1" customHeight="1">
      <c r="A20" s="95"/>
      <c r="B20" s="127"/>
      <c r="C20" s="129"/>
      <c r="D20" s="129"/>
      <c r="E20" s="111">
        <f>E17</f>
        <v>64486.4623916813</v>
      </c>
      <c r="F20" s="129"/>
      <c r="G20" s="129"/>
      <c r="H20" s="129"/>
      <c r="I20" s="129"/>
      <c r="J20" s="129"/>
      <c r="K20" s="129"/>
      <c r="L20" s="129"/>
      <c r="M20" s="129"/>
      <c r="N20" s="129"/>
      <c r="O20" s="129"/>
      <c r="P20" s="95"/>
      <c r="Q20" s="95"/>
      <c r="R20" s="95"/>
      <c r="S20" s="95"/>
      <c r="T20" s="95"/>
      <c r="U20" s="95"/>
      <c r="V20" s="95"/>
      <c r="W20" s="95"/>
      <c r="X20" s="95"/>
      <c r="Y20" s="95"/>
      <c r="Z20" s="95"/>
    </row>
    <row r="21" spans="1:26" ht="17.25" customHeight="1">
      <c r="A21" s="95"/>
      <c r="B21" s="251" t="s">
        <v>14</v>
      </c>
      <c r="C21" s="251"/>
      <c r="D21" s="251"/>
      <c r="H21" s="95"/>
      <c r="I21" s="95"/>
      <c r="J21" s="95"/>
      <c r="K21" s="169" t="s">
        <v>123</v>
      </c>
      <c r="L21" s="169"/>
      <c r="M21" s="169"/>
      <c r="N21" s="169"/>
      <c r="O21" s="129"/>
      <c r="P21" s="95"/>
      <c r="Q21" s="95"/>
      <c r="R21" s="95"/>
      <c r="S21" s="95"/>
      <c r="T21" s="95"/>
      <c r="U21" s="95"/>
      <c r="V21" s="95"/>
      <c r="W21" s="95"/>
      <c r="X21" s="95"/>
      <c r="Y21" s="95"/>
      <c r="Z21" s="95"/>
    </row>
    <row r="22" spans="1:26">
      <c r="A22" s="95"/>
      <c r="B22" s="252"/>
      <c r="C22" s="252"/>
      <c r="D22" s="252"/>
      <c r="H22" s="95"/>
      <c r="I22" s="95"/>
      <c r="J22" s="95"/>
      <c r="K22" s="169" t="s">
        <v>15</v>
      </c>
      <c r="L22" s="169"/>
      <c r="M22" s="169"/>
      <c r="N22" s="169"/>
      <c r="P22" s="95"/>
      <c r="Q22" s="95"/>
      <c r="R22" s="95"/>
      <c r="S22" s="95"/>
      <c r="T22" s="95"/>
      <c r="U22" s="95"/>
      <c r="V22" s="95"/>
      <c r="W22" s="95"/>
      <c r="X22" s="95"/>
      <c r="Y22" s="95"/>
      <c r="Z22" s="95"/>
    </row>
    <row r="23" spans="1:26">
      <c r="A23" s="95"/>
      <c r="B23" s="252"/>
      <c r="C23" s="252"/>
      <c r="D23" s="252"/>
      <c r="H23" s="95"/>
      <c r="I23" s="95"/>
      <c r="J23" s="95"/>
      <c r="K23" s="169" t="s">
        <v>17</v>
      </c>
      <c r="L23" s="169"/>
      <c r="M23" s="169"/>
      <c r="N23" s="169"/>
      <c r="O23" s="129"/>
      <c r="P23" s="95"/>
      <c r="Q23" s="95"/>
      <c r="R23" s="95"/>
      <c r="S23" s="95"/>
      <c r="T23" s="95"/>
      <c r="U23" s="95"/>
      <c r="V23" s="95"/>
      <c r="W23" s="95"/>
      <c r="X23" s="95"/>
      <c r="Y23" s="95"/>
      <c r="Z23" s="95"/>
    </row>
    <row r="24" spans="1:26">
      <c r="A24" s="95"/>
      <c r="B24" s="127"/>
      <c r="C24" s="95"/>
      <c r="D24" s="148"/>
      <c r="E24" s="252"/>
      <c r="F24" s="252"/>
      <c r="G24" s="252"/>
      <c r="H24" s="252"/>
      <c r="I24" s="129"/>
      <c r="J24" s="129"/>
      <c r="K24" s="129"/>
      <c r="L24" s="252"/>
      <c r="M24" s="252"/>
      <c r="N24" s="252"/>
      <c r="O24" s="129"/>
      <c r="P24" s="95"/>
      <c r="Q24" s="95"/>
      <c r="R24" s="95"/>
      <c r="S24" s="95"/>
      <c r="T24" s="95"/>
      <c r="U24" s="95"/>
      <c r="V24" s="95"/>
      <c r="W24" s="95"/>
      <c r="X24" s="95"/>
      <c r="Y24" s="95"/>
      <c r="Z24" s="95"/>
    </row>
    <row r="25" spans="1:26">
      <c r="A25" s="95"/>
      <c r="B25" s="129"/>
      <c r="C25" s="95"/>
      <c r="D25" s="148"/>
      <c r="E25" s="252"/>
      <c r="F25" s="252"/>
      <c r="G25" s="252"/>
      <c r="H25" s="252"/>
      <c r="I25" s="129"/>
      <c r="J25" s="129"/>
      <c r="K25" s="129"/>
      <c r="L25" s="252"/>
      <c r="M25" s="252"/>
      <c r="N25" s="252"/>
      <c r="O25" s="129"/>
      <c r="P25" s="95"/>
      <c r="Q25" s="95"/>
      <c r="R25" s="95"/>
      <c r="S25" s="95"/>
      <c r="T25" s="95"/>
      <c r="U25" s="95"/>
      <c r="V25" s="95"/>
      <c r="W25" s="95"/>
      <c r="X25" s="95"/>
      <c r="Y25" s="95"/>
      <c r="Z25" s="95"/>
    </row>
    <row r="26" spans="1:26">
      <c r="A26" s="95"/>
      <c r="B26" s="95"/>
      <c r="C26" s="95"/>
      <c r="D26" s="95"/>
      <c r="E26" s="95"/>
      <c r="F26" s="95"/>
      <c r="G26" s="95"/>
      <c r="H26" s="95"/>
      <c r="I26" s="95"/>
      <c r="J26" s="95"/>
      <c r="K26" s="95"/>
      <c r="L26" s="95"/>
      <c r="M26" s="95"/>
      <c r="N26" s="95"/>
      <c r="O26" s="95"/>
      <c r="P26" s="95"/>
      <c r="Q26" s="95"/>
      <c r="R26" s="95"/>
      <c r="S26" s="95"/>
      <c r="T26" s="95"/>
      <c r="U26" s="95"/>
      <c r="V26" s="95"/>
      <c r="W26" s="95"/>
      <c r="X26" s="95"/>
      <c r="Y26" s="95"/>
      <c r="Z26" s="95"/>
    </row>
    <row r="27" spans="1:26">
      <c r="A27" s="95"/>
      <c r="B27" s="95"/>
      <c r="C27" s="95"/>
      <c r="D27" s="95"/>
      <c r="E27" s="95"/>
      <c r="F27" s="95"/>
      <c r="G27" s="95"/>
      <c r="H27" s="95"/>
      <c r="I27" s="95"/>
      <c r="J27" s="95"/>
      <c r="K27" s="95"/>
      <c r="L27" s="95"/>
      <c r="M27" s="95"/>
      <c r="N27" s="95"/>
      <c r="O27" s="95"/>
      <c r="P27" s="95"/>
      <c r="Q27" s="95"/>
      <c r="R27" s="95"/>
      <c r="S27" s="95"/>
      <c r="T27" s="95"/>
      <c r="U27" s="95"/>
      <c r="V27" s="95"/>
      <c r="W27" s="95"/>
      <c r="X27" s="95"/>
      <c r="Y27" s="95"/>
      <c r="Z27" s="95"/>
    </row>
    <row r="28" spans="1:26">
      <c r="A28" s="95"/>
      <c r="B28" s="95"/>
      <c r="C28" s="95"/>
      <c r="D28" s="95"/>
      <c r="E28" s="95"/>
      <c r="F28" s="95"/>
      <c r="G28" s="95"/>
      <c r="H28" s="95"/>
      <c r="I28" s="95"/>
      <c r="J28" s="95"/>
      <c r="K28" s="95"/>
      <c r="L28" s="95"/>
      <c r="M28" s="95"/>
      <c r="N28" s="95"/>
      <c r="O28" s="95"/>
      <c r="P28" s="95"/>
      <c r="Q28" s="95"/>
      <c r="R28" s="95"/>
      <c r="S28" s="95"/>
      <c r="T28" s="95"/>
      <c r="U28" s="95"/>
      <c r="V28" s="95"/>
      <c r="W28" s="95"/>
      <c r="X28" s="95"/>
      <c r="Y28" s="95"/>
      <c r="Z28" s="95"/>
    </row>
    <row r="29" spans="1:26">
      <c r="A29" s="95"/>
      <c r="B29" s="95"/>
      <c r="C29" s="95"/>
      <c r="D29" s="95"/>
      <c r="E29" s="95"/>
      <c r="F29" s="95"/>
      <c r="G29" s="95"/>
      <c r="H29" s="95"/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</row>
    <row r="30" spans="1:26">
      <c r="A30" s="95"/>
      <c r="B30" s="95"/>
      <c r="C30" s="95"/>
      <c r="D30" s="95"/>
      <c r="E30" s="95"/>
      <c r="F30" s="95"/>
      <c r="G30" s="95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</row>
    <row r="31" spans="1:26">
      <c r="A31" s="95"/>
      <c r="B31" s="95"/>
      <c r="C31" s="95"/>
      <c r="D31" s="95"/>
      <c r="E31" s="95"/>
      <c r="F31" s="95"/>
      <c r="G31" s="95"/>
      <c r="H31" s="95"/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95"/>
      <c r="T31" s="95"/>
      <c r="U31" s="95"/>
      <c r="V31" s="95"/>
      <c r="W31" s="95"/>
      <c r="X31" s="95"/>
      <c r="Y31" s="95"/>
      <c r="Z31" s="95"/>
    </row>
    <row r="32" spans="1:26">
      <c r="A32" s="95"/>
      <c r="B32" s="95"/>
      <c r="C32" s="95"/>
      <c r="D32" s="95"/>
      <c r="E32" s="95"/>
      <c r="F32" s="95"/>
      <c r="G32" s="95"/>
      <c r="H32" s="95"/>
      <c r="I32" s="95"/>
      <c r="J32" s="95"/>
      <c r="K32" s="95"/>
      <c r="L32" s="95"/>
      <c r="M32" s="95"/>
      <c r="N32" s="95"/>
      <c r="O32" s="95"/>
      <c r="P32" s="95"/>
      <c r="Q32" s="95"/>
      <c r="R32" s="95"/>
      <c r="S32" s="95"/>
      <c r="T32" s="95"/>
      <c r="U32" s="95"/>
      <c r="V32" s="95"/>
      <c r="W32" s="95"/>
      <c r="X32" s="95"/>
      <c r="Y32" s="95"/>
      <c r="Z32" s="95"/>
    </row>
    <row r="33" spans="1:26">
      <c r="A33" s="95"/>
      <c r="B33" s="95"/>
      <c r="C33" s="95"/>
      <c r="D33" s="95"/>
      <c r="E33" s="95"/>
      <c r="F33" s="95"/>
      <c r="G33" s="95"/>
      <c r="H33" s="95"/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95"/>
      <c r="T33" s="95"/>
      <c r="U33" s="95"/>
      <c r="V33" s="95"/>
      <c r="W33" s="95"/>
      <c r="X33" s="95"/>
      <c r="Y33" s="95"/>
      <c r="Z33" s="95"/>
    </row>
    <row r="34" spans="1:26">
      <c r="A34" s="95"/>
      <c r="B34" s="95"/>
      <c r="C34" s="95"/>
      <c r="D34" s="95"/>
      <c r="E34" s="95"/>
      <c r="F34" s="95"/>
      <c r="G34" s="95"/>
      <c r="H34" s="95"/>
      <c r="I34" s="95"/>
      <c r="J34" s="95"/>
      <c r="K34" s="95"/>
      <c r="L34" s="95"/>
      <c r="M34" s="95"/>
      <c r="N34" s="95"/>
      <c r="O34" s="95"/>
      <c r="P34" s="95"/>
      <c r="Q34" s="95"/>
      <c r="R34" s="95"/>
      <c r="S34" s="95"/>
      <c r="T34" s="95"/>
      <c r="U34" s="95"/>
      <c r="V34" s="95"/>
      <c r="W34" s="95"/>
      <c r="X34" s="95"/>
      <c r="Y34" s="95"/>
      <c r="Z34" s="95"/>
    </row>
    <row r="35" spans="1:26">
      <c r="A35" s="95"/>
      <c r="B35" s="95"/>
      <c r="C35" s="95"/>
      <c r="D35" s="95"/>
      <c r="E35" s="95"/>
      <c r="F35" s="95"/>
      <c r="G35" s="95"/>
      <c r="H35" s="95"/>
      <c r="I35" s="95"/>
      <c r="J35" s="95"/>
      <c r="K35" s="95"/>
      <c r="L35" s="95"/>
      <c r="M35" s="95"/>
      <c r="N35" s="95"/>
      <c r="O35" s="95"/>
      <c r="P35" s="95"/>
      <c r="Q35" s="95"/>
      <c r="R35" s="95"/>
      <c r="S35" s="95"/>
      <c r="T35" s="95"/>
      <c r="U35" s="95"/>
      <c r="V35" s="95"/>
      <c r="W35" s="95"/>
      <c r="X35" s="95"/>
      <c r="Y35" s="95"/>
      <c r="Z35" s="95"/>
    </row>
    <row r="36" spans="1:26">
      <c r="A36" s="95"/>
      <c r="B36" s="95"/>
      <c r="C36" s="95"/>
      <c r="D36" s="95"/>
      <c r="E36" s="95"/>
      <c r="F36" s="95"/>
      <c r="G36" s="95"/>
      <c r="H36" s="95"/>
      <c r="I36" s="95"/>
      <c r="J36" s="95"/>
      <c r="K36" s="95"/>
      <c r="L36" s="95"/>
      <c r="M36" s="95"/>
      <c r="N36" s="95"/>
      <c r="O36" s="95"/>
      <c r="P36" s="95"/>
      <c r="Q36" s="95"/>
      <c r="R36" s="95"/>
      <c r="S36" s="95"/>
      <c r="T36" s="95"/>
      <c r="U36" s="95"/>
      <c r="V36" s="95"/>
      <c r="W36" s="95"/>
      <c r="X36" s="95"/>
      <c r="Y36" s="95"/>
      <c r="Z36" s="95"/>
    </row>
    <row r="37" spans="1:26">
      <c r="A37" s="95"/>
      <c r="B37" s="95"/>
      <c r="C37" s="95"/>
      <c r="D37" s="95"/>
      <c r="E37" s="95"/>
      <c r="F37" s="95"/>
      <c r="G37" s="95"/>
      <c r="H37" s="95"/>
      <c r="I37" s="95"/>
      <c r="J37" s="95"/>
      <c r="K37" s="95"/>
      <c r="L37" s="95"/>
      <c r="M37" s="95"/>
      <c r="N37" s="95"/>
      <c r="O37" s="95"/>
      <c r="P37" s="95"/>
      <c r="Q37" s="95"/>
      <c r="R37" s="95"/>
      <c r="S37" s="95"/>
      <c r="T37" s="95"/>
      <c r="U37" s="95"/>
      <c r="V37" s="95"/>
      <c r="W37" s="95"/>
      <c r="X37" s="95"/>
      <c r="Y37" s="95"/>
      <c r="Z37" s="95"/>
    </row>
    <row r="38" spans="1:26">
      <c r="A38" s="95"/>
      <c r="B38" s="95"/>
      <c r="C38" s="95"/>
      <c r="D38" s="95"/>
      <c r="E38" s="95"/>
      <c r="F38" s="95"/>
      <c r="G38" s="95"/>
      <c r="H38" s="95"/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</row>
    <row r="39" spans="1:26">
      <c r="A39" s="95"/>
      <c r="B39" s="95"/>
      <c r="C39" s="95"/>
      <c r="D39" s="95"/>
      <c r="E39" s="95"/>
      <c r="F39" s="95"/>
      <c r="G39" s="95"/>
      <c r="H39" s="95"/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</row>
    <row r="40" spans="1:26">
      <c r="A40" s="95"/>
      <c r="B40" s="95"/>
      <c r="C40" s="95"/>
      <c r="D40" s="95"/>
      <c r="E40" s="95"/>
      <c r="F40" s="95"/>
      <c r="G40" s="95"/>
      <c r="H40" s="95"/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  <c r="U40" s="95"/>
      <c r="V40" s="95"/>
      <c r="W40" s="95"/>
      <c r="X40" s="95"/>
      <c r="Y40" s="95"/>
      <c r="Z40" s="95"/>
    </row>
    <row r="41" spans="1:26">
      <c r="A41" s="95"/>
      <c r="B41" s="95"/>
      <c r="C41" s="95"/>
      <c r="D41" s="95"/>
      <c r="E41" s="95"/>
      <c r="F41" s="95"/>
      <c r="G41" s="95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  <c r="W41" s="95"/>
      <c r="X41" s="95"/>
      <c r="Y41" s="95"/>
      <c r="Z41" s="95"/>
    </row>
    <row r="42" spans="1:26">
      <c r="A42" s="95"/>
      <c r="B42" s="95"/>
      <c r="C42" s="95"/>
      <c r="D42" s="95"/>
      <c r="E42" s="95"/>
      <c r="F42" s="95"/>
      <c r="G42" s="95"/>
      <c r="H42" s="95"/>
      <c r="I42" s="95"/>
      <c r="J42" s="95"/>
      <c r="K42" s="95"/>
      <c r="L42" s="95"/>
      <c r="M42" s="95"/>
      <c r="N42" s="95"/>
      <c r="O42" s="95"/>
      <c r="P42" s="95"/>
      <c r="Q42" s="95"/>
      <c r="R42" s="95"/>
      <c r="S42" s="95"/>
      <c r="T42" s="95"/>
      <c r="U42" s="95"/>
      <c r="V42" s="95"/>
      <c r="W42" s="95"/>
      <c r="X42" s="95"/>
      <c r="Y42" s="95"/>
      <c r="Z42" s="95"/>
    </row>
    <row r="43" spans="1:26">
      <c r="A43" s="95"/>
      <c r="B43" s="95"/>
      <c r="C43" s="95"/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/>
      <c r="O43" s="95"/>
      <c r="P43" s="95"/>
      <c r="Q43" s="95"/>
      <c r="R43" s="95"/>
      <c r="S43" s="95"/>
      <c r="T43" s="95"/>
      <c r="U43" s="95"/>
      <c r="V43" s="95"/>
      <c r="W43" s="95"/>
      <c r="X43" s="95"/>
      <c r="Y43" s="95"/>
      <c r="Z43" s="95"/>
    </row>
    <row r="44" spans="1:26">
      <c r="A44" s="95"/>
      <c r="B44" s="95"/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  <c r="U44" s="95"/>
      <c r="V44" s="95"/>
      <c r="W44" s="95"/>
      <c r="X44" s="95"/>
      <c r="Y44" s="95"/>
      <c r="Z44" s="95"/>
    </row>
    <row r="45" spans="1:26">
      <c r="A45" s="95"/>
      <c r="B45" s="95"/>
      <c r="C45" s="95"/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  <c r="O45" s="95"/>
      <c r="P45" s="95"/>
      <c r="Q45" s="95"/>
      <c r="R45" s="95"/>
      <c r="S45" s="95"/>
      <c r="T45" s="95"/>
      <c r="U45" s="95"/>
      <c r="V45" s="95"/>
      <c r="W45" s="95"/>
      <c r="X45" s="95"/>
      <c r="Y45" s="95"/>
      <c r="Z45" s="95"/>
    </row>
    <row r="46" spans="1:26">
      <c r="A46" s="95"/>
      <c r="B46" s="95"/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</row>
    <row r="47" spans="1:26">
      <c r="A47" s="95"/>
      <c r="B47" s="95"/>
      <c r="C47" s="95"/>
      <c r="D47" s="95"/>
      <c r="E47" s="95"/>
      <c r="F47" s="95"/>
      <c r="G47" s="95"/>
      <c r="H47" s="95"/>
      <c r="I47" s="95"/>
      <c r="J47" s="95"/>
      <c r="K47" s="95"/>
      <c r="L47" s="95"/>
      <c r="M47" s="95"/>
      <c r="N47" s="95"/>
      <c r="O47" s="95"/>
      <c r="P47" s="95"/>
      <c r="Q47" s="95"/>
      <c r="R47" s="95"/>
      <c r="S47" s="95"/>
      <c r="T47" s="95"/>
      <c r="U47" s="95"/>
      <c r="V47" s="95"/>
      <c r="W47" s="95"/>
      <c r="X47" s="95"/>
      <c r="Y47" s="95"/>
      <c r="Z47" s="95"/>
    </row>
    <row r="48" spans="1:26">
      <c r="A48" s="95"/>
      <c r="B48" s="95"/>
      <c r="C48" s="95"/>
      <c r="D48" s="95"/>
      <c r="E48" s="95"/>
      <c r="F48" s="95"/>
      <c r="G48" s="95"/>
      <c r="H48" s="95"/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  <c r="U48" s="95"/>
      <c r="V48" s="95"/>
      <c r="W48" s="95"/>
      <c r="X48" s="95"/>
      <c r="Y48" s="95"/>
      <c r="Z48" s="95"/>
    </row>
    <row r="49" spans="1:26">
      <c r="A49" s="95"/>
      <c r="B49" s="95"/>
      <c r="C49" s="95"/>
      <c r="D49" s="95"/>
      <c r="E49" s="95"/>
      <c r="F49" s="95"/>
      <c r="G49" s="95"/>
      <c r="H49" s="95"/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  <c r="U49" s="95"/>
      <c r="V49" s="95"/>
      <c r="W49" s="95"/>
      <c r="X49" s="95"/>
      <c r="Y49" s="95"/>
      <c r="Z49" s="95"/>
    </row>
    <row r="50" spans="1:26">
      <c r="A50" s="95"/>
      <c r="B50" s="95"/>
      <c r="C50" s="95"/>
      <c r="D50" s="95"/>
      <c r="E50" s="95"/>
      <c r="F50" s="95"/>
      <c r="G50" s="95"/>
      <c r="H50" s="95"/>
      <c r="I50" s="95"/>
      <c r="J50" s="95"/>
      <c r="K50" s="95"/>
      <c r="L50" s="95"/>
      <c r="M50" s="95"/>
      <c r="N50" s="95"/>
      <c r="O50" s="95"/>
      <c r="P50" s="95"/>
      <c r="Q50" s="95"/>
      <c r="R50" s="95"/>
      <c r="S50" s="95"/>
      <c r="T50" s="95"/>
      <c r="U50" s="95"/>
      <c r="V50" s="95"/>
      <c r="W50" s="95"/>
      <c r="X50" s="95"/>
      <c r="Y50" s="95"/>
      <c r="Z50" s="95"/>
    </row>
    <row r="51" spans="1:26">
      <c r="A51" s="95"/>
      <c r="B51" s="95"/>
      <c r="C51" s="95"/>
      <c r="D51" s="95"/>
      <c r="E51" s="95"/>
      <c r="F51" s="95"/>
      <c r="G51" s="95"/>
      <c r="H51" s="95"/>
      <c r="I51" s="95"/>
      <c r="J51" s="95"/>
      <c r="K51" s="95"/>
      <c r="L51" s="95"/>
      <c r="M51" s="95"/>
      <c r="N51" s="95"/>
      <c r="O51" s="95"/>
      <c r="P51" s="95"/>
      <c r="Q51" s="95"/>
      <c r="R51" s="95"/>
      <c r="S51" s="95"/>
      <c r="T51" s="95"/>
      <c r="U51" s="95"/>
      <c r="V51" s="95"/>
      <c r="W51" s="95"/>
      <c r="X51" s="95"/>
      <c r="Y51" s="95"/>
      <c r="Z51" s="95"/>
    </row>
    <row r="52" spans="1:26">
      <c r="A52" s="95"/>
      <c r="B52" s="95"/>
      <c r="C52" s="95"/>
      <c r="D52" s="95"/>
      <c r="E52" s="95"/>
      <c r="F52" s="95"/>
      <c r="G52" s="95"/>
      <c r="H52" s="95"/>
      <c r="I52" s="95"/>
      <c r="J52" s="95"/>
      <c r="K52" s="95"/>
      <c r="L52" s="95"/>
      <c r="M52" s="95"/>
      <c r="N52" s="95"/>
      <c r="O52" s="95"/>
      <c r="P52" s="95"/>
      <c r="Q52" s="95"/>
      <c r="R52" s="95"/>
      <c r="S52" s="95"/>
      <c r="T52" s="95"/>
      <c r="U52" s="95"/>
      <c r="V52" s="95"/>
      <c r="W52" s="95"/>
      <c r="X52" s="95"/>
      <c r="Y52" s="95"/>
      <c r="Z52" s="95"/>
    </row>
    <row r="53" spans="1:26">
      <c r="A53" s="95"/>
      <c r="B53" s="95"/>
      <c r="C53" s="95"/>
      <c r="D53" s="95"/>
      <c r="E53" s="95"/>
      <c r="F53" s="95"/>
      <c r="G53" s="95"/>
      <c r="H53" s="95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  <c r="U53" s="95"/>
      <c r="V53" s="95"/>
      <c r="W53" s="95"/>
      <c r="X53" s="95"/>
      <c r="Y53" s="95"/>
      <c r="Z53" s="95"/>
    </row>
    <row r="54" spans="1:26">
      <c r="A54" s="95"/>
      <c r="B54" s="95"/>
      <c r="C54" s="95"/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</row>
    <row r="55" spans="1:26">
      <c r="A55" s="95"/>
      <c r="P55" s="95"/>
      <c r="Q55" s="95"/>
      <c r="R55" s="95"/>
      <c r="S55" s="95"/>
      <c r="T55" s="95"/>
      <c r="U55" s="95"/>
      <c r="V55" s="95"/>
      <c r="W55" s="95"/>
      <c r="X55" s="95"/>
      <c r="Y55" s="95"/>
      <c r="Z55" s="95"/>
    </row>
    <row r="56" spans="1:26">
      <c r="P56" s="95"/>
      <c r="Q56" s="95"/>
      <c r="R56" s="95"/>
      <c r="S56" s="95"/>
      <c r="T56" s="95"/>
      <c r="U56" s="95"/>
      <c r="V56" s="95"/>
      <c r="W56" s="95"/>
      <c r="X56" s="95"/>
      <c r="Y56" s="95"/>
      <c r="Z56" s="95"/>
    </row>
    <row r="57" spans="1:26">
      <c r="P57" s="95"/>
      <c r="Q57" s="95"/>
      <c r="R57" s="95"/>
      <c r="S57" s="95"/>
      <c r="T57" s="95"/>
      <c r="U57" s="95"/>
      <c r="V57" s="95"/>
      <c r="W57" s="95"/>
      <c r="X57" s="95"/>
      <c r="Y57" s="95"/>
      <c r="Z57" s="95"/>
    </row>
    <row r="58" spans="1:26"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95"/>
    </row>
    <row r="59" spans="1:26">
      <c r="P59" s="95"/>
      <c r="Q59" s="95"/>
      <c r="R59" s="95"/>
      <c r="S59" s="95"/>
      <c r="T59" s="95"/>
      <c r="U59" s="95"/>
      <c r="V59" s="95"/>
      <c r="W59" s="95"/>
      <c r="X59" s="95"/>
      <c r="Y59" s="95"/>
      <c r="Z59" s="95"/>
    </row>
    <row r="60" spans="1:26">
      <c r="P60" s="95"/>
      <c r="Q60" s="95"/>
      <c r="R60" s="95"/>
      <c r="S60" s="95"/>
      <c r="T60" s="95"/>
      <c r="U60" s="95"/>
      <c r="V60" s="95"/>
      <c r="W60" s="95"/>
      <c r="X60" s="95"/>
      <c r="Y60" s="95"/>
      <c r="Z60" s="95"/>
    </row>
    <row r="61" spans="1:26">
      <c r="P61" s="95"/>
      <c r="Q61" s="95"/>
      <c r="R61" s="95"/>
      <c r="S61" s="95"/>
      <c r="T61" s="95"/>
      <c r="U61" s="95"/>
      <c r="V61" s="95"/>
      <c r="W61" s="95"/>
      <c r="X61" s="95"/>
      <c r="Y61" s="95"/>
      <c r="Z61" s="95"/>
    </row>
    <row r="62" spans="1:26">
      <c r="P62" s="95"/>
      <c r="Q62" s="95"/>
      <c r="R62" s="95"/>
      <c r="S62" s="95"/>
      <c r="T62" s="95"/>
      <c r="U62" s="95"/>
      <c r="V62" s="95"/>
      <c r="W62" s="95"/>
      <c r="X62" s="95"/>
      <c r="Y62" s="95"/>
      <c r="Z62" s="95"/>
    </row>
    <row r="63" spans="1:26">
      <c r="P63" s="95"/>
      <c r="Q63" s="95"/>
      <c r="R63" s="95"/>
      <c r="S63" s="95"/>
      <c r="T63" s="95"/>
      <c r="U63" s="95"/>
      <c r="V63" s="95"/>
      <c r="W63" s="95"/>
      <c r="X63" s="95"/>
      <c r="Y63" s="95"/>
      <c r="Z63" s="95"/>
    </row>
    <row r="64" spans="1:26">
      <c r="P64" s="95"/>
      <c r="Q64" s="95"/>
      <c r="R64" s="95"/>
      <c r="S64" s="95"/>
      <c r="T64" s="95"/>
      <c r="U64" s="95"/>
      <c r="V64" s="95"/>
      <c r="W64" s="95"/>
      <c r="X64" s="95"/>
      <c r="Y64" s="95"/>
      <c r="Z64" s="95"/>
    </row>
    <row r="65" spans="16:26">
      <c r="P65" s="95"/>
      <c r="Q65" s="95"/>
      <c r="R65" s="95"/>
      <c r="S65" s="95"/>
      <c r="T65" s="95"/>
      <c r="U65" s="95"/>
      <c r="V65" s="95"/>
      <c r="W65" s="95"/>
      <c r="X65" s="95"/>
      <c r="Y65" s="95"/>
      <c r="Z65" s="95"/>
    </row>
    <row r="66" spans="16:26">
      <c r="P66" s="95"/>
      <c r="Q66" s="95"/>
      <c r="R66" s="95"/>
      <c r="S66" s="95"/>
      <c r="T66" s="95"/>
      <c r="U66" s="95"/>
      <c r="V66" s="95"/>
      <c r="W66" s="95"/>
      <c r="X66" s="95"/>
      <c r="Y66" s="95"/>
      <c r="Z66" s="95"/>
    </row>
  </sheetData>
  <mergeCells count="19">
    <mergeCell ref="A1:O1"/>
    <mergeCell ref="A5:A6"/>
    <mergeCell ref="B5:B6"/>
    <mergeCell ref="C5:C6"/>
    <mergeCell ref="A3:O3"/>
    <mergeCell ref="H5:I6"/>
    <mergeCell ref="J5:K6"/>
    <mergeCell ref="L5:M6"/>
    <mergeCell ref="N5:O6"/>
    <mergeCell ref="F5:G6"/>
    <mergeCell ref="D5:E6"/>
    <mergeCell ref="B21:D21"/>
    <mergeCell ref="E25:H25"/>
    <mergeCell ref="L25:N25"/>
    <mergeCell ref="E17:F17"/>
    <mergeCell ref="E24:H24"/>
    <mergeCell ref="L24:N24"/>
    <mergeCell ref="B22:D22"/>
    <mergeCell ref="B23:D23"/>
  </mergeCells>
  <phoneticPr fontId="3" type="noConversion"/>
  <printOptions horizontalCentered="1"/>
  <pageMargins left="0.41" right="0.28999999999999998" top="1" bottom="1" header="0.5" footer="0.5"/>
  <pageSetup paperSize="9" scale="90" orientation="landscape" horizontalDpi="1200" verticalDpi="1200" r:id="rId1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2"/>
  <dimension ref="A1:L25"/>
  <sheetViews>
    <sheetView workbookViewId="0">
      <selection activeCell="I20" sqref="I20"/>
    </sheetView>
  </sheetViews>
  <sheetFormatPr defaultRowHeight="12.75"/>
  <cols>
    <col min="1" max="1" width="6.140625" customWidth="1"/>
    <col min="2" max="2" width="21" customWidth="1"/>
    <col min="3" max="3" width="12.42578125" customWidth="1"/>
    <col min="4" max="4" width="11.140625" customWidth="1"/>
    <col min="5" max="5" width="10.7109375" customWidth="1"/>
    <col min="6" max="6" width="11.140625" customWidth="1"/>
    <col min="7" max="7" width="11.42578125" customWidth="1"/>
    <col min="8" max="8" width="10.7109375" customWidth="1"/>
    <col min="9" max="10" width="12" customWidth="1"/>
    <col min="11" max="11" width="11.5703125" customWidth="1"/>
    <col min="12" max="12" width="15.42578125" customWidth="1"/>
  </cols>
  <sheetData>
    <row r="1" spans="1:12" ht="21" customHeight="1" thickBot="1">
      <c r="A1" s="265" t="s">
        <v>28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7"/>
    </row>
    <row r="2" spans="1:12" ht="41.25" customHeight="1" thickBot="1">
      <c r="A2" s="277" t="str">
        <f>'Rate Analysis (R.A.A)'!A3:J3</f>
        <v>NAME OF WORK:- CONSTRUCTION OF DISPENSARY AT VILLAGE ANWER KHSAKHELY TALUKA B.S.KARIM DISTRICT T.M.KHAN  (EXT: DEVELOPMENT).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9"/>
    </row>
    <row r="3" spans="1:12" ht="16.5" thickBo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spans="1:12" ht="19.5" customHeight="1" thickTop="1">
      <c r="A4" s="268" t="s">
        <v>128</v>
      </c>
      <c r="B4" s="270" t="s">
        <v>29</v>
      </c>
      <c r="C4" s="272" t="s">
        <v>30</v>
      </c>
      <c r="D4" s="274" t="s">
        <v>31</v>
      </c>
      <c r="E4" s="274"/>
      <c r="F4" s="270" t="s">
        <v>32</v>
      </c>
      <c r="G4" s="270"/>
      <c r="H4" s="270" t="s">
        <v>33</v>
      </c>
      <c r="I4" s="270"/>
      <c r="J4" s="270" t="s">
        <v>34</v>
      </c>
      <c r="K4" s="270"/>
      <c r="L4" s="275" t="s">
        <v>35</v>
      </c>
    </row>
    <row r="5" spans="1:12" ht="22.5" customHeight="1" thickBot="1">
      <c r="A5" s="269"/>
      <c r="B5" s="271"/>
      <c r="C5" s="273"/>
      <c r="D5" s="6" t="s">
        <v>21</v>
      </c>
      <c r="E5" s="6" t="s">
        <v>11</v>
      </c>
      <c r="F5" s="5" t="s">
        <v>21</v>
      </c>
      <c r="G5" s="5" t="s">
        <v>11</v>
      </c>
      <c r="H5" s="5" t="s">
        <v>21</v>
      </c>
      <c r="I5" s="5" t="s">
        <v>11</v>
      </c>
      <c r="J5" s="5" t="s">
        <v>21</v>
      </c>
      <c r="K5" s="5" t="s">
        <v>11</v>
      </c>
      <c r="L5" s="276"/>
    </row>
    <row r="6" spans="1:12" ht="20.100000000000001" customHeight="1">
      <c r="A6" s="7">
        <v>1</v>
      </c>
      <c r="B6" s="8" t="s">
        <v>36</v>
      </c>
      <c r="C6" s="8">
        <v>657</v>
      </c>
      <c r="D6" s="8">
        <v>1150</v>
      </c>
      <c r="E6" s="8">
        <v>755550</v>
      </c>
      <c r="F6" s="8"/>
      <c r="G6" s="8"/>
      <c r="H6" s="8"/>
      <c r="I6" s="8"/>
      <c r="J6" s="8"/>
      <c r="K6" s="8"/>
      <c r="L6" s="9">
        <v>755550</v>
      </c>
    </row>
    <row r="7" spans="1:12" ht="20.100000000000001" customHeight="1">
      <c r="A7" s="10">
        <v>2</v>
      </c>
      <c r="B7" s="11" t="s">
        <v>55</v>
      </c>
      <c r="C7" s="11">
        <v>100</v>
      </c>
      <c r="D7" s="11">
        <v>1150</v>
      </c>
      <c r="E7" s="11">
        <v>115000</v>
      </c>
      <c r="F7" s="11"/>
      <c r="G7" s="11"/>
      <c r="H7" s="11"/>
      <c r="I7" s="11"/>
      <c r="J7" s="11"/>
      <c r="K7" s="11"/>
      <c r="L7" s="12">
        <v>115000</v>
      </c>
    </row>
    <row r="8" spans="1:12" ht="20.100000000000001" customHeight="1">
      <c r="A8" s="10">
        <v>3</v>
      </c>
      <c r="B8" s="11" t="s">
        <v>56</v>
      </c>
      <c r="C8" s="11"/>
      <c r="D8" s="11"/>
      <c r="E8" s="11">
        <v>50000</v>
      </c>
      <c r="F8" s="11"/>
      <c r="G8" s="11"/>
      <c r="H8" s="11"/>
      <c r="I8" s="11"/>
      <c r="J8" s="11"/>
      <c r="K8" s="11"/>
      <c r="L8" s="12">
        <v>50000</v>
      </c>
    </row>
    <row r="9" spans="1:12" ht="20.100000000000001" customHeight="1">
      <c r="A9" s="10">
        <v>4</v>
      </c>
      <c r="B9" s="11" t="s">
        <v>57</v>
      </c>
      <c r="C9" s="11"/>
      <c r="D9" s="11"/>
      <c r="E9" s="11"/>
      <c r="F9" s="11"/>
      <c r="G9" s="11">
        <v>100000</v>
      </c>
      <c r="H9" s="11"/>
      <c r="I9" s="11"/>
      <c r="J9" s="11"/>
      <c r="K9" s="11"/>
      <c r="L9" s="12">
        <v>100000</v>
      </c>
    </row>
    <row r="10" spans="1:12" ht="20.100000000000001" customHeight="1">
      <c r="A10" s="10">
        <v>5</v>
      </c>
      <c r="B10" s="11" t="s">
        <v>58</v>
      </c>
      <c r="C10" s="11"/>
      <c r="D10" s="11"/>
      <c r="E10" s="11"/>
      <c r="F10" s="11"/>
      <c r="G10" s="11"/>
      <c r="H10" s="11"/>
      <c r="I10" s="11">
        <v>150000</v>
      </c>
      <c r="J10" s="11"/>
      <c r="K10" s="11"/>
      <c r="L10" s="12">
        <v>150000</v>
      </c>
    </row>
    <row r="11" spans="1:12" ht="20.100000000000001" customHeight="1">
      <c r="A11" s="10">
        <v>6</v>
      </c>
      <c r="B11" s="11" t="s">
        <v>59</v>
      </c>
      <c r="C11" s="11"/>
      <c r="D11" s="11"/>
      <c r="E11" s="11">
        <v>100000</v>
      </c>
      <c r="F11" s="11"/>
      <c r="G11" s="11"/>
      <c r="H11" s="11"/>
      <c r="I11" s="11"/>
      <c r="J11" s="11"/>
      <c r="K11" s="11"/>
      <c r="L11" s="12">
        <v>100000</v>
      </c>
    </row>
    <row r="12" spans="1:12" ht="20.100000000000001" customHeight="1">
      <c r="A12" s="10">
        <v>7</v>
      </c>
      <c r="B12" s="11" t="s">
        <v>60</v>
      </c>
      <c r="C12" s="11"/>
      <c r="D12" s="13">
        <v>1</v>
      </c>
      <c r="E12" s="11">
        <v>89000</v>
      </c>
      <c r="F12" s="11"/>
      <c r="G12" s="11"/>
      <c r="H12" s="11"/>
      <c r="I12" s="11"/>
      <c r="J12" s="11"/>
      <c r="K12" s="11"/>
      <c r="L12" s="12">
        <v>89000</v>
      </c>
    </row>
    <row r="13" spans="1:12" ht="20.100000000000001" customHeight="1">
      <c r="A13" s="10">
        <v>8</v>
      </c>
      <c r="B13" s="11" t="s">
        <v>61</v>
      </c>
      <c r="C13" s="14">
        <v>600</v>
      </c>
      <c r="D13" s="14">
        <v>700</v>
      </c>
      <c r="E13" s="14">
        <v>42000</v>
      </c>
      <c r="F13" s="14"/>
      <c r="G13" s="14"/>
      <c r="H13" s="14"/>
      <c r="I13" s="14"/>
      <c r="J13" s="14"/>
      <c r="K13" s="14"/>
      <c r="L13" s="12">
        <v>42000</v>
      </c>
    </row>
    <row r="14" spans="1:12" ht="20.100000000000001" customHeight="1" thickBot="1">
      <c r="A14" s="15">
        <v>9</v>
      </c>
      <c r="B14" s="16" t="s">
        <v>35</v>
      </c>
      <c r="C14" s="16"/>
      <c r="D14" s="17"/>
      <c r="E14" s="17"/>
      <c r="F14" s="17"/>
      <c r="G14" s="17"/>
      <c r="H14" s="17"/>
      <c r="I14" s="17"/>
      <c r="J14" s="17"/>
      <c r="K14" s="18"/>
      <c r="L14" s="19">
        <f>SUM(L6:L13)</f>
        <v>1401550</v>
      </c>
    </row>
    <row r="23" spans="2:12">
      <c r="D23" s="264" t="s">
        <v>12</v>
      </c>
      <c r="E23" s="264"/>
      <c r="F23" s="264"/>
      <c r="G23" s="264"/>
      <c r="I23" s="264" t="s">
        <v>13</v>
      </c>
      <c r="J23" s="264"/>
      <c r="K23" s="264"/>
      <c r="L23" s="3"/>
    </row>
    <row r="24" spans="2:12">
      <c r="B24" s="2" t="s">
        <v>14</v>
      </c>
      <c r="D24" s="264" t="s">
        <v>15</v>
      </c>
      <c r="E24" s="264"/>
      <c r="F24" s="264"/>
      <c r="G24" s="264"/>
      <c r="I24" s="264" t="s">
        <v>16</v>
      </c>
      <c r="J24" s="264"/>
      <c r="K24" s="264"/>
      <c r="L24" s="3"/>
    </row>
    <row r="25" spans="2:12">
      <c r="B25" s="1"/>
      <c r="D25" s="264" t="s">
        <v>17</v>
      </c>
      <c r="E25" s="264"/>
      <c r="F25" s="264"/>
      <c r="G25" s="264"/>
      <c r="I25" s="264" t="s">
        <v>17</v>
      </c>
      <c r="J25" s="264"/>
      <c r="K25" s="264"/>
      <c r="L25" s="3"/>
    </row>
  </sheetData>
  <mergeCells count="16">
    <mergeCell ref="A1:L1"/>
    <mergeCell ref="A4:A5"/>
    <mergeCell ref="B4:B5"/>
    <mergeCell ref="C4:C5"/>
    <mergeCell ref="D4:E4"/>
    <mergeCell ref="F4:G4"/>
    <mergeCell ref="H4:I4"/>
    <mergeCell ref="J4:K4"/>
    <mergeCell ref="L4:L5"/>
    <mergeCell ref="A2:L2"/>
    <mergeCell ref="I23:K23"/>
    <mergeCell ref="I24:K24"/>
    <mergeCell ref="I25:K25"/>
    <mergeCell ref="D24:G24"/>
    <mergeCell ref="D25:G25"/>
    <mergeCell ref="D23:G23"/>
  </mergeCells>
  <phoneticPr fontId="3" type="noConversion"/>
  <pageMargins left="0.75" right="0.75" top="1" bottom="1" header="0.5" footer="0.5"/>
  <pageSetup paperSize="9" scale="90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8</vt:i4>
      </vt:variant>
    </vt:vector>
  </HeadingPairs>
  <TitlesOfParts>
    <vt:vector size="14" baseType="lpstr">
      <vt:lpstr>schedule-B</vt:lpstr>
      <vt:lpstr>Abstract Sheet</vt:lpstr>
      <vt:lpstr>Measurement Sheet</vt:lpstr>
      <vt:lpstr>Rate Analysis (R.A.A)</vt:lpstr>
      <vt:lpstr>Cartage</vt:lpstr>
      <vt:lpstr>Detailed Sheet</vt:lpstr>
      <vt:lpstr>'Abstract Sheet'!Print_Area</vt:lpstr>
      <vt:lpstr>Cartage!Print_Area</vt:lpstr>
      <vt:lpstr>'Measurement Sheet'!Print_Area</vt:lpstr>
      <vt:lpstr>'Rate Analysis (R.A.A)'!Print_Area</vt:lpstr>
      <vt:lpstr>'schedule-B'!Print_Area</vt:lpstr>
      <vt:lpstr>'Abstract Sheet'!Print_Titles</vt:lpstr>
      <vt:lpstr>'Measurement Sheet'!Print_Titles</vt:lpstr>
      <vt:lpstr>'Rate Analysis (R.A.A)'!Print_Titles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AEN-B</dc:creator>
  <cp:lastModifiedBy>SNS</cp:lastModifiedBy>
  <cp:lastPrinted>2017-02-08T11:51:27Z</cp:lastPrinted>
  <dcterms:created xsi:type="dcterms:W3CDTF">1996-10-14T23:33:28Z</dcterms:created>
  <dcterms:modified xsi:type="dcterms:W3CDTF">2017-02-09T11:53:44Z</dcterms:modified>
</cp:coreProperties>
</file>