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2)" sheetId="7" r:id="rId1"/>
  </sheets>
  <definedNames>
    <definedName name="_xlnm.Print_Area" localSheetId="0">'DWE MBldg (2)'!$A$1:$AN$92</definedName>
    <definedName name="_xlnm.Print_Titles" localSheetId="0">'DWE MBldg (2)'!$4:$4</definedName>
  </definedNames>
  <calcPr calcId="124519"/>
</workbook>
</file>

<file path=xl/calcChain.xml><?xml version="1.0" encoding="utf-8"?>
<calcChain xmlns="http://schemas.openxmlformats.org/spreadsheetml/2006/main">
  <c r="AK70" i="7"/>
  <c r="AK52"/>
  <c r="AK43"/>
  <c r="AK12" l="1"/>
  <c r="AK21" l="1"/>
  <c r="AB93" l="1"/>
  <c r="AB94" s="1"/>
  <c r="AK73"/>
  <c r="AK67"/>
  <c r="AK64"/>
  <c r="AK61"/>
  <c r="AK58"/>
  <c r="AK55"/>
  <c r="AK49"/>
  <c r="AK46"/>
  <c r="AK40"/>
  <c r="AK37"/>
  <c r="AK34"/>
  <c r="AK31"/>
  <c r="AK28"/>
  <c r="AK24"/>
  <c r="AK18"/>
  <c r="AK15"/>
  <c r="AK9"/>
  <c r="AK6"/>
  <c r="AO52" l="1"/>
  <c r="AO75"/>
  <c r="AK75"/>
</calcChain>
</file>

<file path=xl/sharedStrings.xml><?xml version="1.0" encoding="utf-8"?>
<sst xmlns="http://schemas.openxmlformats.org/spreadsheetml/2006/main" count="190" uniqueCount="80">
  <si>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</si>
  <si>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</si>
  <si>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</si>
  <si>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</si>
  <si>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</si>
  <si>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</si>
  <si>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</si>
  <si>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</si>
  <si>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</si>
  <si>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</si>
  <si>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</si>
  <si>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</si>
  <si>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</si>
  <si>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</si>
  <si>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</si>
  <si>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</si>
  <si>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</si>
  <si>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</si>
  <si>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</si>
  <si>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</si>
  <si>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</si>
  <si>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</si>
  <si>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</si>
  <si>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</si>
  <si>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</si>
  <si>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</si>
  <si>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</si>
  <si>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</si>
  <si>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</si>
  <si>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</si>
  <si>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</si>
  <si>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</si>
  <si>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</si>
  <si>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</si>
  <si>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</si>
  <si>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</si>
  <si>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</si>
  <si>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</si>
  <si>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</si>
  <si>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</si>
  <si>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</si>
  <si>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</si>
  <si>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</si>
  <si>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</si>
  <si>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</si>
  <si>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</si>
  <si>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</si>
  <si>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</si>
  <si>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</si>
  <si>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</si>
  <si>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</si>
  <si>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</si>
  <si>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</si>
  <si>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</si>
  <si>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</si>
  <si>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</si>
  <si>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</si>
  <si>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</si>
  <si>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</si>
  <si>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</si>
  <si>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</si>
  <si>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</si>
  <si>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</si>
  <si>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</si>
  <si>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</si>
  <si>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</si>
  <si>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</si>
  <si>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Dismantling brick work in mud morter .(S.I.No: 12, P.No: 10)</t>
  </si>
  <si>
    <t>(Rs. Five Hundred Twenty Nine &amp; Thirty Eight Paisa only)</t>
  </si>
  <si>
    <t xml:space="preserve">Colour wash two coats .(S.I.No. 25-b, P.No. 54). </t>
  </si>
  <si>
    <t>(Rs. Eight Hundred Fifty Nine &amp; Ninty Paisa only)</t>
  </si>
  <si>
    <t>Rehabilitation of School Building in Taluka Chachro &amp; Dahili District Tharparkar (09-Units) @ GBPS Lakhani Paro Neeblo U.C Gadhro, Taluka Dahili.</t>
  </si>
  <si>
    <t xml:space="preserve">Dismantling brick flagged flooring without concrete foundation.(S.I.No: 30, P.No: 12) </t>
  </si>
  <si>
    <t>Pacca brick work in mud mortar in building in Ground floor. (S.I.No. 3(I), P.No: 20).</t>
  </si>
  <si>
    <t xml:space="preserve">                          (Rs. Ten Thousand Seventeen &amp; Ps. Thirty Three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</si>
  <si>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</si>
  <si>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</si>
  <si>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pointing flush on floor1:2 ratio .( S.I.No.18, P.No:53).</t>
  </si>
  <si>
    <t>Painting old surface doors and windows any type, (including edges)  two coats.(S.I.No: 4-c, P.No: 68)</t>
  </si>
  <si>
    <t>(Rs. One Thousand One Hundred Sixty &amp; Six Paisa only)</t>
  </si>
</sst>
</file>

<file path=xl/styles.xml><?xml version="1.0" encoding="utf-8"?>
<styleSheet xmlns="http://schemas.openxmlformats.org/spreadsheetml/2006/main">
  <numFmts count="2">
    <numFmt numFmtId="164" formatCode="0.0"/>
    <numFmt numFmtId="165" formatCode="0.000"/>
  </numFmts>
  <fonts count="23">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2" fillId="0" borderId="0" xfId="1" applyFont="1" applyBorder="1"/>
    <xf numFmtId="0" fontId="16" fillId="0" borderId="0" xfId="1" applyFont="1" applyBorder="1" applyAlignment="1">
      <alignment horizontal="center" vertical="top"/>
    </xf>
    <xf numFmtId="0" fontId="17" fillId="0" borderId="0" xfId="1" applyFont="1" applyBorder="1" applyAlignment="1">
      <alignment horizontal="center"/>
    </xf>
    <xf numFmtId="0" fontId="21" fillId="0" borderId="0" xfId="1" applyFont="1" applyBorder="1" applyAlignment="1">
      <alignment horizontal="center" vertical="top"/>
    </xf>
    <xf numFmtId="0" fontId="17" fillId="0" borderId="0" xfId="1" applyFont="1" applyBorder="1" applyAlignment="1">
      <alignment horizontal="left"/>
    </xf>
    <xf numFmtId="0" fontId="17" fillId="0" borderId="0" xfId="1" applyFont="1" applyFill="1" applyBorder="1" applyAlignment="1">
      <alignment horizont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8" fillId="2" borderId="1" xfId="1" applyFont="1" applyFill="1" applyBorder="1" applyAlignment="1">
      <alignment horizontal="center" vertical="center"/>
    </xf>
    <xf numFmtId="0" fontId="17" fillId="0" borderId="0" xfId="1" applyFont="1" applyBorder="1" applyAlignment="1">
      <alignment horizontal="center"/>
    </xf>
    <xf numFmtId="0" fontId="21" fillId="0" borderId="0" xfId="1" applyFont="1" applyBorder="1" applyAlignment="1">
      <alignment horizontal="center" vertical="top"/>
    </xf>
    <xf numFmtId="0" fontId="17" fillId="0" borderId="0" xfId="1" applyFont="1" applyBorder="1" applyAlignment="1">
      <alignment horizontal="left"/>
    </xf>
    <xf numFmtId="0" fontId="4" fillId="0" borderId="0" xfId="1" applyFont="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21" fillId="0" borderId="0" xfId="1" applyFont="1" applyBorder="1" applyAlignment="1">
      <alignment horizontal="center" vertical="top"/>
    </xf>
    <xf numFmtId="0" fontId="17" fillId="0" borderId="0" xfId="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21" fillId="0" borderId="0" xfId="1" applyFont="1" applyBorder="1" applyAlignment="1">
      <alignment horizontal="center" vertical="top"/>
    </xf>
    <xf numFmtId="0" fontId="6" fillId="0" borderId="0" xfId="1" applyFont="1" applyBorder="1" applyAlignment="1">
      <alignment horizontal="center" vertical="center"/>
    </xf>
    <xf numFmtId="0" fontId="1" fillId="0" borderId="0" xfId="1" applyFont="1" applyBorder="1" applyAlignment="1">
      <alignment horizontal="right"/>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6" fillId="0" borderId="0" xfId="1" applyFont="1" applyBorder="1" applyAlignment="1">
      <alignment horizontal="left" vertical="center"/>
    </xf>
    <xf numFmtId="0" fontId="1" fillId="0" borderId="0" xfId="1" applyFont="1" applyBorder="1" applyAlignment="1">
      <alignment horizontal="right" vertical="center"/>
    </xf>
    <xf numFmtId="0" fontId="16" fillId="0" borderId="0" xfId="1" applyFont="1" applyBorder="1" applyAlignment="1">
      <alignment horizontal="center"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1" fontId="2" fillId="0" borderId="0" xfId="1" applyNumberFormat="1" applyFont="1" applyBorder="1" applyAlignment="1">
      <alignment horizontal="lef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5" fillId="0" borderId="0" xfId="1" applyFont="1" applyFill="1" applyBorder="1" applyAlignment="1">
      <alignment horizontal="center"/>
    </xf>
    <xf numFmtId="0" fontId="5" fillId="0" borderId="0" xfId="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164" fontId="17" fillId="0" borderId="0" xfId="1" applyNumberFormat="1" applyFont="1" applyBorder="1" applyAlignment="1">
      <alignment horizontal="center"/>
    </xf>
    <xf numFmtId="0" fontId="16" fillId="0" borderId="0" xfId="1" applyFont="1" applyBorder="1" applyAlignment="1">
      <alignment horizontal="justify" vertical="justify" wrapText="1"/>
    </xf>
    <xf numFmtId="0" fontId="22" fillId="0" borderId="0" xfId="1" applyFont="1" applyBorder="1" applyAlignment="1">
      <alignment horizontal="justify" vertical="top"/>
    </xf>
    <xf numFmtId="0" fontId="16" fillId="0" borderId="0" xfId="1" applyFont="1" applyBorder="1" applyAlignment="1">
      <alignment horizontal="left" vertical="top"/>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94"/>
  <sheetViews>
    <sheetView tabSelected="1" view="pageBreakPreview" zoomScaleSheetLayoutView="100" workbookViewId="0">
      <selection activeCell="D75" sqref="D75"/>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89" t="s">
        <v>0</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row>
    <row r="2" spans="1:40" ht="46.5" customHeight="1">
      <c r="A2" s="90" t="s">
        <v>36</v>
      </c>
      <c r="B2" s="90"/>
      <c r="C2" s="90"/>
      <c r="D2" s="90"/>
      <c r="E2" s="91" t="s">
        <v>71</v>
      </c>
      <c r="F2" s="92"/>
      <c r="G2" s="92"/>
      <c r="H2" s="92"/>
      <c r="I2" s="92"/>
      <c r="J2" s="92"/>
      <c r="K2" s="92"/>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row>
    <row r="3" spans="1:40" ht="6" customHeight="1" thickBot="1"/>
    <row r="4" spans="1:40" s="84" customFormat="1" ht="17.25" customHeight="1" thickTop="1" thickBot="1">
      <c r="A4" s="80" t="s">
        <v>1</v>
      </c>
      <c r="B4" s="93" t="s">
        <v>2</v>
      </c>
      <c r="C4" s="93"/>
      <c r="D4" s="93"/>
      <c r="E4" s="93"/>
      <c r="F4" s="93"/>
      <c r="G4" s="93"/>
      <c r="H4" s="93"/>
      <c r="I4" s="93"/>
      <c r="J4" s="93"/>
      <c r="K4" s="93"/>
      <c r="L4" s="93"/>
      <c r="M4" s="93"/>
      <c r="N4" s="94" t="s">
        <v>3</v>
      </c>
      <c r="O4" s="95"/>
      <c r="P4" s="95"/>
      <c r="Q4" s="95"/>
      <c r="R4" s="95"/>
      <c r="S4" s="95"/>
      <c r="T4" s="95"/>
      <c r="U4" s="95"/>
      <c r="V4" s="96"/>
      <c r="W4" s="94" t="s">
        <v>4</v>
      </c>
      <c r="X4" s="95"/>
      <c r="Y4" s="95"/>
      <c r="Z4" s="95"/>
      <c r="AA4" s="95"/>
      <c r="AB4" s="96"/>
      <c r="AC4" s="95" t="s">
        <v>5</v>
      </c>
      <c r="AD4" s="95"/>
      <c r="AE4" s="95"/>
      <c r="AF4" s="95"/>
      <c r="AG4" s="95"/>
      <c r="AH4" s="95"/>
      <c r="AI4" s="94" t="s">
        <v>6</v>
      </c>
      <c r="AJ4" s="95"/>
      <c r="AK4" s="95"/>
      <c r="AL4" s="95"/>
      <c r="AM4" s="95"/>
      <c r="AN4" s="96"/>
    </row>
    <row r="5" spans="1:40" s="21" customFormat="1" ht="14.25" customHeight="1" thickTop="1">
      <c r="A5" s="78">
        <v>1</v>
      </c>
      <c r="B5" s="19" t="s">
        <v>67</v>
      </c>
      <c r="C5" s="20"/>
      <c r="D5" s="20"/>
      <c r="E5" s="20"/>
      <c r="F5" s="20"/>
      <c r="G5" s="20"/>
      <c r="H5" s="20"/>
      <c r="I5" s="20"/>
      <c r="J5" s="20"/>
      <c r="K5" s="20"/>
      <c r="L5" s="20"/>
      <c r="AK5" s="99"/>
      <c r="AL5" s="99"/>
      <c r="AM5" s="99"/>
    </row>
    <row r="6" spans="1:40" s="22" customFormat="1" ht="12.75" customHeight="1">
      <c r="A6" s="6"/>
      <c r="N6" s="25"/>
      <c r="O6" s="100">
        <v>71</v>
      </c>
      <c r="P6" s="100"/>
      <c r="Q6" s="100"/>
      <c r="R6" s="100"/>
      <c r="S6" s="105" t="s">
        <v>7</v>
      </c>
      <c r="T6" s="105"/>
      <c r="U6" s="26"/>
      <c r="V6" s="72"/>
      <c r="W6" s="101" t="s">
        <v>8</v>
      </c>
      <c r="X6" s="101"/>
      <c r="Y6" s="101"/>
      <c r="Z6" s="106">
        <v>529.38</v>
      </c>
      <c r="AA6" s="106"/>
      <c r="AB6" s="106"/>
      <c r="AC6" s="106"/>
      <c r="AD6" s="26"/>
      <c r="AE6" s="27" t="s">
        <v>12</v>
      </c>
      <c r="AF6" s="26"/>
      <c r="AG6" s="26"/>
      <c r="AH6" s="26"/>
      <c r="AI6" s="103" t="s">
        <v>9</v>
      </c>
      <c r="AJ6" s="103"/>
      <c r="AK6" s="104">
        <f>ROUND(O6*Z6/100,0)</f>
        <v>376</v>
      </c>
      <c r="AL6" s="104"/>
      <c r="AM6" s="104"/>
      <c r="AN6" s="28" t="s">
        <v>10</v>
      </c>
    </row>
    <row r="7" spans="1:40" s="2" customFormat="1" ht="15">
      <c r="B7" s="98" t="s">
        <v>68</v>
      </c>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3"/>
      <c r="AL7" s="3"/>
      <c r="AM7" s="3"/>
    </row>
    <row r="8" spans="1:40" s="21" customFormat="1" ht="13.5" customHeight="1">
      <c r="A8" s="78">
        <v>2</v>
      </c>
      <c r="B8" s="19" t="s">
        <v>39</v>
      </c>
      <c r="C8" s="4"/>
      <c r="D8" s="4"/>
      <c r="E8" s="4"/>
      <c r="F8" s="4"/>
      <c r="G8" s="4"/>
      <c r="H8" s="4"/>
      <c r="I8" s="4"/>
      <c r="J8" s="4"/>
      <c r="K8" s="4"/>
      <c r="L8" s="4"/>
      <c r="M8" s="4"/>
      <c r="N8" s="4"/>
      <c r="AK8" s="99"/>
      <c r="AL8" s="99"/>
      <c r="AM8" s="99"/>
      <c r="AN8" s="35"/>
    </row>
    <row r="9" spans="1:40" s="22" customFormat="1" ht="11.25" customHeight="1">
      <c r="F9" s="29"/>
      <c r="G9" s="29"/>
      <c r="H9" s="30"/>
      <c r="I9" s="6"/>
      <c r="J9" s="6"/>
      <c r="K9" s="31"/>
      <c r="L9" s="31"/>
      <c r="M9" s="31"/>
      <c r="N9" s="31"/>
      <c r="O9" s="100">
        <v>1439</v>
      </c>
      <c r="P9" s="100"/>
      <c r="Q9" s="100"/>
      <c r="R9" s="100"/>
      <c r="S9" s="74" t="s">
        <v>22</v>
      </c>
      <c r="T9" s="32"/>
      <c r="U9" s="32"/>
      <c r="V9" s="72"/>
      <c r="W9" s="101" t="s">
        <v>8</v>
      </c>
      <c r="X9" s="101"/>
      <c r="Y9" s="101"/>
      <c r="Z9" s="100">
        <v>121</v>
      </c>
      <c r="AA9" s="100"/>
      <c r="AB9" s="100"/>
      <c r="AC9" s="100"/>
      <c r="AE9" s="26" t="s">
        <v>23</v>
      </c>
      <c r="AF9" s="26"/>
      <c r="AG9" s="26"/>
      <c r="AH9" s="26"/>
      <c r="AI9" s="103" t="s">
        <v>9</v>
      </c>
      <c r="AJ9" s="103"/>
      <c r="AK9" s="104">
        <f>ROUND(O9*Z9/100,0)</f>
        <v>1741</v>
      </c>
      <c r="AL9" s="104"/>
      <c r="AM9" s="104"/>
      <c r="AN9" s="28" t="s">
        <v>10</v>
      </c>
    </row>
    <row r="10" spans="1:40" s="2" customFormat="1" ht="15">
      <c r="B10" s="98" t="s">
        <v>45</v>
      </c>
      <c r="C10" s="98"/>
      <c r="D10" s="98"/>
      <c r="E10" s="98"/>
      <c r="F10" s="98"/>
      <c r="G10" s="98"/>
      <c r="H10" s="98"/>
      <c r="I10" s="98"/>
      <c r="J10" s="98"/>
      <c r="K10" s="98"/>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3"/>
      <c r="AL10" s="3"/>
      <c r="AM10" s="3"/>
    </row>
    <row r="11" spans="1:40" s="21" customFormat="1" ht="13.5" customHeight="1">
      <c r="A11" s="86">
        <v>3</v>
      </c>
      <c r="B11" s="19" t="s">
        <v>72</v>
      </c>
      <c r="C11" s="4"/>
      <c r="D11" s="4"/>
      <c r="E11" s="4"/>
      <c r="F11" s="4"/>
      <c r="G11" s="4"/>
      <c r="H11" s="4"/>
      <c r="I11" s="4"/>
      <c r="J11" s="4"/>
      <c r="K11" s="4"/>
      <c r="L11" s="4"/>
      <c r="M11" s="4"/>
      <c r="N11" s="4"/>
      <c r="AK11" s="99"/>
      <c r="AL11" s="99"/>
      <c r="AM11" s="99"/>
    </row>
    <row r="12" spans="1:40" s="22" customFormat="1" ht="12" customHeight="1">
      <c r="F12" s="29"/>
      <c r="G12" s="29"/>
      <c r="H12" s="30"/>
      <c r="I12" s="6"/>
      <c r="J12" s="6"/>
      <c r="K12" s="31"/>
      <c r="L12" s="31"/>
      <c r="M12" s="31"/>
      <c r="N12" s="31"/>
      <c r="O12" s="100">
        <v>877</v>
      </c>
      <c r="P12" s="100"/>
      <c r="Q12" s="100"/>
      <c r="R12" s="100"/>
      <c r="S12" s="88" t="s">
        <v>18</v>
      </c>
      <c r="T12" s="32"/>
      <c r="U12" s="32"/>
      <c r="V12" s="101" t="s">
        <v>8</v>
      </c>
      <c r="W12" s="101"/>
      <c r="X12" s="101"/>
      <c r="Y12" s="100">
        <v>257.13</v>
      </c>
      <c r="Z12" s="100"/>
      <c r="AA12" s="100"/>
      <c r="AB12" s="100"/>
      <c r="AC12" s="26"/>
      <c r="AD12" s="26" t="s">
        <v>23</v>
      </c>
      <c r="AE12" s="26"/>
      <c r="AF12" s="26"/>
      <c r="AG12" s="26"/>
      <c r="AH12" s="26"/>
      <c r="AI12" s="103" t="s">
        <v>9</v>
      </c>
      <c r="AJ12" s="103"/>
      <c r="AK12" s="104">
        <f>O12*Y12/100</f>
        <v>2255.0300999999999</v>
      </c>
      <c r="AL12" s="104"/>
      <c r="AM12" s="104"/>
      <c r="AN12" s="28" t="s">
        <v>10</v>
      </c>
    </row>
    <row r="13" spans="1:40" s="2" customFormat="1" ht="15">
      <c r="B13" s="98" t="s">
        <v>44</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3"/>
      <c r="AL13" s="3"/>
      <c r="AM13" s="3"/>
    </row>
    <row r="14" spans="1:40" s="70" customFormat="1" ht="16.5" customHeight="1">
      <c r="A14" s="73">
        <v>4</v>
      </c>
      <c r="B14" s="19" t="s">
        <v>58</v>
      </c>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97"/>
      <c r="AL14" s="97"/>
      <c r="AM14" s="97"/>
    </row>
    <row r="15" spans="1:40" s="22" customFormat="1" ht="13.5" customHeight="1">
      <c r="F15" s="29"/>
      <c r="G15" s="29"/>
      <c r="H15" s="30"/>
      <c r="I15" s="6"/>
      <c r="J15" s="6"/>
      <c r="K15" s="31"/>
      <c r="L15" s="31"/>
      <c r="M15" s="31"/>
      <c r="N15" s="31"/>
      <c r="O15" s="100">
        <v>240</v>
      </c>
      <c r="P15" s="100"/>
      <c r="Q15" s="100"/>
      <c r="R15" s="100"/>
      <c r="S15" s="74" t="s">
        <v>7</v>
      </c>
      <c r="T15" s="32"/>
      <c r="U15" s="32"/>
      <c r="V15" s="72"/>
      <c r="W15" s="101" t="s">
        <v>8</v>
      </c>
      <c r="X15" s="101"/>
      <c r="Y15" s="101"/>
      <c r="Z15" s="100">
        <v>3176.25</v>
      </c>
      <c r="AA15" s="100"/>
      <c r="AB15" s="100"/>
      <c r="AC15" s="100"/>
      <c r="AE15" s="26" t="s">
        <v>59</v>
      </c>
      <c r="AF15" s="26"/>
      <c r="AG15" s="26"/>
      <c r="AH15" s="26"/>
      <c r="AI15" s="103" t="s">
        <v>9</v>
      </c>
      <c r="AJ15" s="103"/>
      <c r="AK15" s="104">
        <f>ROUND(O15*Z15/1000,0)</f>
        <v>762</v>
      </c>
      <c r="AL15" s="104"/>
      <c r="AM15" s="104"/>
      <c r="AN15" s="28" t="s">
        <v>10</v>
      </c>
    </row>
    <row r="16" spans="1:40" s="2" customFormat="1" ht="15">
      <c r="B16" s="98" t="s">
        <v>60</v>
      </c>
      <c r="C16" s="98"/>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3"/>
      <c r="AL16" s="3"/>
      <c r="AM16" s="3"/>
    </row>
    <row r="17" spans="1:40" s="43" customFormat="1" ht="13.5" customHeight="1">
      <c r="A17" s="41">
        <v>5</v>
      </c>
      <c r="B17" s="42" t="s">
        <v>11</v>
      </c>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107"/>
      <c r="AL17" s="107"/>
      <c r="AM17" s="107"/>
    </row>
    <row r="18" spans="1:40" s="6" customFormat="1" ht="12" customHeight="1">
      <c r="N18" s="25"/>
      <c r="O18" s="100">
        <v>24</v>
      </c>
      <c r="P18" s="100"/>
      <c r="Q18" s="100"/>
      <c r="R18" s="100"/>
      <c r="S18" s="101" t="s">
        <v>7</v>
      </c>
      <c r="T18" s="101"/>
      <c r="U18" s="26"/>
      <c r="V18" s="72"/>
      <c r="W18" s="101" t="s">
        <v>8</v>
      </c>
      <c r="X18" s="101"/>
      <c r="Y18" s="101"/>
      <c r="Z18" s="100">
        <v>8694.9500000000007</v>
      </c>
      <c r="AA18" s="100"/>
      <c r="AB18" s="100"/>
      <c r="AC18" s="100"/>
      <c r="AD18" s="26"/>
      <c r="AE18" s="26" t="s">
        <v>12</v>
      </c>
      <c r="AF18" s="26"/>
      <c r="AG18" s="26"/>
      <c r="AH18" s="26"/>
      <c r="AI18" s="103" t="s">
        <v>9</v>
      </c>
      <c r="AJ18" s="103"/>
      <c r="AK18" s="104">
        <f>ROUND(O18*Z18/100,0)</f>
        <v>2087</v>
      </c>
      <c r="AL18" s="104"/>
      <c r="AM18" s="104"/>
      <c r="AN18" s="28" t="s">
        <v>10</v>
      </c>
    </row>
    <row r="19" spans="1:40" s="2" customFormat="1" ht="15">
      <c r="B19" s="98" t="s">
        <v>46</v>
      </c>
      <c r="C19" s="98"/>
      <c r="D19" s="98"/>
      <c r="E19" s="98"/>
      <c r="F19" s="98"/>
      <c r="G19" s="98"/>
      <c r="H19" s="98"/>
      <c r="I19" s="98"/>
      <c r="J19" s="98"/>
      <c r="K19" s="98"/>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3"/>
      <c r="AL19" s="3"/>
      <c r="AM19" s="3"/>
    </row>
    <row r="20" spans="1:40" s="70" customFormat="1" ht="16.5" customHeight="1">
      <c r="A20" s="82">
        <v>6</v>
      </c>
      <c r="B20" s="19" t="s">
        <v>61</v>
      </c>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97"/>
      <c r="AL20" s="97"/>
      <c r="AM20" s="97"/>
    </row>
    <row r="21" spans="1:40" s="22" customFormat="1" ht="13.5" customHeight="1">
      <c r="F21" s="29"/>
      <c r="G21" s="29"/>
      <c r="H21" s="30"/>
      <c r="I21" s="6"/>
      <c r="J21" s="6"/>
      <c r="K21" s="31"/>
      <c r="L21" s="31"/>
      <c r="M21" s="31"/>
      <c r="N21" s="31"/>
      <c r="O21" s="100">
        <v>86</v>
      </c>
      <c r="P21" s="100"/>
      <c r="Q21" s="100"/>
      <c r="R21" s="100"/>
      <c r="S21" s="83" t="s">
        <v>7</v>
      </c>
      <c r="T21" s="32"/>
      <c r="U21" s="32"/>
      <c r="V21" s="81"/>
      <c r="W21" s="101" t="s">
        <v>8</v>
      </c>
      <c r="X21" s="101"/>
      <c r="Y21" s="101"/>
      <c r="Z21" s="100">
        <v>11948.36</v>
      </c>
      <c r="AA21" s="100"/>
      <c r="AB21" s="100"/>
      <c r="AC21" s="100"/>
      <c r="AE21" s="26" t="s">
        <v>12</v>
      </c>
      <c r="AF21" s="26"/>
      <c r="AG21" s="26"/>
      <c r="AH21" s="26"/>
      <c r="AI21" s="103" t="s">
        <v>9</v>
      </c>
      <c r="AJ21" s="103"/>
      <c r="AK21" s="104">
        <f>ROUND(O21*Z21/100,0)</f>
        <v>10276</v>
      </c>
      <c r="AL21" s="104"/>
      <c r="AM21" s="104"/>
      <c r="AN21" s="28" t="s">
        <v>10</v>
      </c>
    </row>
    <row r="22" spans="1:40" s="2" customFormat="1" ht="15">
      <c r="B22" s="98" t="s">
        <v>62</v>
      </c>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3"/>
      <c r="AL22" s="3"/>
      <c r="AM22" s="3"/>
    </row>
    <row r="23" spans="1:40" s="21" customFormat="1" ht="72.75" customHeight="1">
      <c r="A23" s="44">
        <v>7</v>
      </c>
      <c r="B23" s="108" t="s">
        <v>13</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9"/>
      <c r="AL23" s="109"/>
      <c r="AM23" s="109"/>
    </row>
    <row r="24" spans="1:40" s="6" customFormat="1" ht="14.25" customHeight="1">
      <c r="N24" s="25"/>
      <c r="O24" s="100">
        <v>8</v>
      </c>
      <c r="P24" s="100"/>
      <c r="Q24" s="100"/>
      <c r="R24" s="100"/>
      <c r="S24" s="101" t="s">
        <v>7</v>
      </c>
      <c r="T24" s="101"/>
      <c r="U24" s="26"/>
      <c r="V24" s="72"/>
      <c r="W24" s="101" t="s">
        <v>8</v>
      </c>
      <c r="X24" s="101"/>
      <c r="Y24" s="101"/>
      <c r="Z24" s="100">
        <v>337</v>
      </c>
      <c r="AA24" s="100"/>
      <c r="AB24" s="100"/>
      <c r="AC24" s="100"/>
      <c r="AD24" s="26"/>
      <c r="AE24" s="26" t="s">
        <v>14</v>
      </c>
      <c r="AF24" s="26"/>
      <c r="AG24" s="26"/>
      <c r="AH24" s="26"/>
      <c r="AI24" s="103" t="s">
        <v>9</v>
      </c>
      <c r="AJ24" s="103"/>
      <c r="AK24" s="104">
        <f>O24*Z24</f>
        <v>2696</v>
      </c>
      <c r="AL24" s="104"/>
      <c r="AM24" s="104"/>
      <c r="AN24" s="28" t="s">
        <v>10</v>
      </c>
    </row>
    <row r="25" spans="1:40" s="2" customFormat="1" ht="15">
      <c r="B25" s="98" t="s">
        <v>47</v>
      </c>
      <c r="C25" s="98"/>
      <c r="D25" s="98"/>
      <c r="E25" s="98"/>
      <c r="F25" s="98"/>
      <c r="G25" s="98"/>
      <c r="H25" s="98"/>
      <c r="I25" s="98"/>
      <c r="J25" s="98"/>
      <c r="K25" s="98"/>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3"/>
      <c r="AL25" s="3"/>
      <c r="AM25" s="3"/>
    </row>
    <row r="26" spans="1:40" s="21" customFormat="1" ht="30" customHeight="1">
      <c r="A26" s="44">
        <v>8</v>
      </c>
      <c r="B26" s="108" t="s">
        <v>15</v>
      </c>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9"/>
      <c r="AL26" s="109"/>
      <c r="AM26" s="109"/>
    </row>
    <row r="27" spans="1:40" s="22" customFormat="1" ht="13.5" customHeight="1">
      <c r="A27" s="45" t="s">
        <v>16</v>
      </c>
      <c r="B27" s="46" t="s">
        <v>17</v>
      </c>
      <c r="L27" s="79"/>
      <c r="M27" s="23"/>
      <c r="N27" s="110"/>
      <c r="O27" s="110"/>
      <c r="P27" s="24"/>
      <c r="Q27" s="111"/>
      <c r="R27" s="111"/>
      <c r="S27" s="23"/>
      <c r="T27" s="112"/>
      <c r="U27" s="112"/>
      <c r="V27" s="112"/>
      <c r="AB27" s="113"/>
      <c r="AC27" s="113"/>
      <c r="AD27" s="113"/>
      <c r="AE27" s="113"/>
      <c r="AF27" s="110"/>
      <c r="AG27" s="110"/>
      <c r="AK27" s="99"/>
      <c r="AL27" s="99"/>
      <c r="AM27" s="99"/>
      <c r="AN27" s="36"/>
    </row>
    <row r="28" spans="1:40" s="22" customFormat="1" ht="13.5" customHeight="1">
      <c r="F28" s="29"/>
      <c r="G28" s="29"/>
      <c r="H28" s="30"/>
      <c r="I28" s="6"/>
      <c r="J28" s="41"/>
      <c r="K28" s="47"/>
      <c r="L28" s="31"/>
      <c r="M28" s="31"/>
      <c r="N28" s="31"/>
      <c r="O28" s="79"/>
      <c r="P28" s="100">
        <v>0.32</v>
      </c>
      <c r="Q28" s="100"/>
      <c r="R28" s="100"/>
      <c r="S28" s="27" t="s">
        <v>18</v>
      </c>
      <c r="T28" s="32"/>
      <c r="U28" s="32"/>
      <c r="V28" s="101" t="s">
        <v>8</v>
      </c>
      <c r="W28" s="101"/>
      <c r="X28" s="101"/>
      <c r="Y28" s="100">
        <v>5001.7</v>
      </c>
      <c r="Z28" s="100"/>
      <c r="AA28" s="100"/>
      <c r="AB28" s="100"/>
      <c r="AC28" s="26"/>
      <c r="AD28" s="26" t="s">
        <v>19</v>
      </c>
      <c r="AE28" s="26"/>
      <c r="AF28" s="26"/>
      <c r="AG28" s="26"/>
      <c r="AH28" s="26"/>
      <c r="AI28" s="103" t="s">
        <v>9</v>
      </c>
      <c r="AJ28" s="103"/>
      <c r="AK28" s="104">
        <f>ROUND(P28*Y28,0)</f>
        <v>1601</v>
      </c>
      <c r="AL28" s="104"/>
      <c r="AM28" s="104"/>
      <c r="AN28" s="28" t="s">
        <v>10</v>
      </c>
    </row>
    <row r="29" spans="1:40" s="2" customFormat="1" ht="15">
      <c r="B29" s="98" t="s">
        <v>48</v>
      </c>
      <c r="C29" s="98"/>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3"/>
      <c r="AL29" s="3"/>
      <c r="AM29" s="3"/>
    </row>
    <row r="30" spans="1:40" s="22" customFormat="1" ht="13.5" customHeight="1">
      <c r="A30" s="45" t="s">
        <v>20</v>
      </c>
      <c r="B30" s="46" t="s">
        <v>21</v>
      </c>
      <c r="J30" s="41"/>
      <c r="K30" s="41"/>
      <c r="L30" s="79"/>
      <c r="M30" s="23"/>
      <c r="N30" s="110"/>
      <c r="O30" s="110"/>
      <c r="P30" s="24"/>
      <c r="Q30" s="111"/>
      <c r="R30" s="111"/>
      <c r="S30" s="23"/>
      <c r="T30" s="112"/>
      <c r="U30" s="112"/>
      <c r="V30" s="112"/>
      <c r="AB30" s="113"/>
      <c r="AC30" s="113"/>
      <c r="AD30" s="113"/>
      <c r="AE30" s="113"/>
      <c r="AF30" s="110"/>
      <c r="AG30" s="110"/>
      <c r="AK30" s="99"/>
      <c r="AL30" s="99"/>
      <c r="AM30" s="99"/>
      <c r="AN30" s="36"/>
    </row>
    <row r="31" spans="1:40" s="6" customFormat="1" ht="13.5" customHeight="1">
      <c r="H31" s="33"/>
      <c r="K31" s="31"/>
      <c r="L31" s="31"/>
      <c r="M31" s="31"/>
      <c r="N31" s="31"/>
      <c r="O31" s="79"/>
      <c r="P31" s="100">
        <v>7.0000000000000007E-2</v>
      </c>
      <c r="Q31" s="100"/>
      <c r="R31" s="100"/>
      <c r="S31" s="26" t="s">
        <v>18</v>
      </c>
      <c r="T31" s="48"/>
      <c r="U31" s="48"/>
      <c r="V31" s="101" t="s">
        <v>8</v>
      </c>
      <c r="W31" s="101"/>
      <c r="X31" s="101"/>
      <c r="Y31" s="100">
        <v>4820.2</v>
      </c>
      <c r="Z31" s="100"/>
      <c r="AA31" s="100"/>
      <c r="AB31" s="100"/>
      <c r="AC31" s="26"/>
      <c r="AD31" s="26" t="s">
        <v>19</v>
      </c>
      <c r="AE31" s="26"/>
      <c r="AF31" s="26"/>
      <c r="AG31" s="26"/>
      <c r="AH31" s="26"/>
      <c r="AI31" s="103" t="s">
        <v>9</v>
      </c>
      <c r="AJ31" s="103"/>
      <c r="AK31" s="104">
        <f>ROUND(P31*Y31,0)</f>
        <v>337</v>
      </c>
      <c r="AL31" s="104"/>
      <c r="AM31" s="104"/>
      <c r="AN31" s="28" t="s">
        <v>10</v>
      </c>
    </row>
    <row r="32" spans="1:40" s="2" customFormat="1" ht="15">
      <c r="B32" s="98" t="s">
        <v>49</v>
      </c>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3"/>
      <c r="AL32" s="3"/>
      <c r="AM32" s="3"/>
    </row>
    <row r="33" spans="1:40" s="52" customFormat="1" ht="13.5" customHeight="1">
      <c r="A33" s="49">
        <v>9</v>
      </c>
      <c r="B33" s="50" t="s">
        <v>73</v>
      </c>
      <c r="C33" s="51"/>
      <c r="D33" s="51"/>
      <c r="E33" s="51"/>
      <c r="F33" s="51"/>
      <c r="G33" s="51"/>
      <c r="H33" s="51"/>
      <c r="I33" s="51"/>
      <c r="J33" s="51"/>
      <c r="K33" s="51"/>
      <c r="L33" s="51"/>
      <c r="AK33" s="114"/>
      <c r="AL33" s="114"/>
      <c r="AM33" s="114"/>
    </row>
    <row r="34" spans="1:40" s="37" customFormat="1" ht="13.5" customHeight="1">
      <c r="N34" s="38"/>
      <c r="O34" s="115">
        <v>59</v>
      </c>
      <c r="P34" s="115"/>
      <c r="Q34" s="115"/>
      <c r="R34" s="115"/>
      <c r="S34" s="116" t="s">
        <v>7</v>
      </c>
      <c r="T34" s="116"/>
      <c r="U34" s="39"/>
      <c r="V34" s="75"/>
      <c r="W34" s="116" t="s">
        <v>8</v>
      </c>
      <c r="X34" s="116"/>
      <c r="Y34" s="116"/>
      <c r="Z34" s="115">
        <v>10017.33</v>
      </c>
      <c r="AA34" s="115"/>
      <c r="AB34" s="115"/>
      <c r="AC34" s="115"/>
      <c r="AD34" s="39"/>
      <c r="AE34" s="39" t="s">
        <v>12</v>
      </c>
      <c r="AF34" s="39"/>
      <c r="AG34" s="39"/>
      <c r="AH34" s="39"/>
      <c r="AI34" s="117" t="s">
        <v>9</v>
      </c>
      <c r="AJ34" s="117"/>
      <c r="AK34" s="118">
        <f>ROUND(O34*Z34/100,0)</f>
        <v>5910</v>
      </c>
      <c r="AL34" s="118"/>
      <c r="AM34" s="118"/>
      <c r="AN34" s="40" t="s">
        <v>10</v>
      </c>
    </row>
    <row r="35" spans="1:40" s="2" customFormat="1" ht="15">
      <c r="B35" s="119" t="s">
        <v>74</v>
      </c>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3"/>
      <c r="AL35" s="3"/>
      <c r="AM35" s="3"/>
    </row>
    <row r="36" spans="1:40" s="5" customFormat="1" ht="15.75" customHeight="1">
      <c r="A36" s="78">
        <v>10</v>
      </c>
      <c r="B36" s="19" t="s">
        <v>65</v>
      </c>
      <c r="C36" s="4"/>
      <c r="D36" s="4"/>
      <c r="E36" s="4"/>
      <c r="F36" s="4"/>
      <c r="G36" s="4"/>
      <c r="H36" s="4"/>
      <c r="I36" s="4"/>
      <c r="J36" s="4"/>
      <c r="K36" s="4"/>
      <c r="L36" s="4"/>
      <c r="M36" s="4"/>
      <c r="N36" s="4"/>
      <c r="AK36" s="120"/>
      <c r="AL36" s="120"/>
      <c r="AM36" s="120"/>
    </row>
    <row r="37" spans="1:40" s="6" customFormat="1" ht="12.75">
      <c r="H37" s="33"/>
      <c r="K37" s="31"/>
      <c r="L37" s="31"/>
      <c r="M37" s="31"/>
      <c r="N37" s="31"/>
      <c r="O37" s="100">
        <v>35</v>
      </c>
      <c r="P37" s="100">
        <v>164</v>
      </c>
      <c r="Q37" s="100"/>
      <c r="R37" s="100"/>
      <c r="S37" s="26" t="s">
        <v>24</v>
      </c>
      <c r="T37" s="48"/>
      <c r="U37" s="48"/>
      <c r="V37" s="101" t="s">
        <v>8</v>
      </c>
      <c r="W37" s="101"/>
      <c r="X37" s="101"/>
      <c r="Y37" s="100">
        <v>231.6</v>
      </c>
      <c r="Z37" s="100"/>
      <c r="AA37" s="100"/>
      <c r="AB37" s="100"/>
      <c r="AC37" s="26"/>
      <c r="AD37" s="26" t="s">
        <v>25</v>
      </c>
      <c r="AE37" s="26"/>
      <c r="AF37" s="26"/>
      <c r="AG37" s="26"/>
      <c r="AH37" s="103" t="s">
        <v>9</v>
      </c>
      <c r="AI37" s="103"/>
      <c r="AK37" s="104">
        <f>O37*Y37</f>
        <v>8106</v>
      </c>
      <c r="AL37" s="104"/>
      <c r="AM37" s="104"/>
      <c r="AN37" s="28" t="s">
        <v>10</v>
      </c>
    </row>
    <row r="38" spans="1:40" s="2" customFormat="1" ht="15">
      <c r="B38" s="98" t="s">
        <v>66</v>
      </c>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3"/>
      <c r="AL38" s="3"/>
      <c r="AM38" s="3"/>
    </row>
    <row r="39" spans="1:40" s="5" customFormat="1" ht="15.75" customHeight="1">
      <c r="A39" s="78">
        <v>11</v>
      </c>
      <c r="B39" s="19" t="s">
        <v>26</v>
      </c>
      <c r="C39" s="4"/>
      <c r="D39" s="4"/>
      <c r="E39" s="4"/>
      <c r="F39" s="4"/>
      <c r="G39" s="4"/>
      <c r="H39" s="4"/>
      <c r="I39" s="4"/>
      <c r="J39" s="4"/>
      <c r="K39" s="4"/>
      <c r="L39" s="4"/>
      <c r="M39" s="4"/>
      <c r="N39" s="4"/>
      <c r="AK39" s="120"/>
      <c r="AL39" s="120"/>
      <c r="AM39" s="120"/>
    </row>
    <row r="40" spans="1:40" s="6" customFormat="1" ht="12.75">
      <c r="H40" s="33"/>
      <c r="K40" s="31"/>
      <c r="L40" s="31"/>
      <c r="M40" s="31"/>
      <c r="N40" s="31"/>
      <c r="O40" s="100">
        <v>2086</v>
      </c>
      <c r="P40" s="100"/>
      <c r="Q40" s="100"/>
      <c r="R40" s="100"/>
      <c r="S40" s="26" t="s">
        <v>22</v>
      </c>
      <c r="T40" s="48"/>
      <c r="U40" s="48"/>
      <c r="V40" s="101" t="s">
        <v>8</v>
      </c>
      <c r="W40" s="101"/>
      <c r="X40" s="101"/>
      <c r="Y40" s="100">
        <v>2206.6</v>
      </c>
      <c r="Z40" s="100"/>
      <c r="AA40" s="100"/>
      <c r="AB40" s="100"/>
      <c r="AC40" s="26"/>
      <c r="AD40" s="26" t="s">
        <v>23</v>
      </c>
      <c r="AE40" s="26"/>
      <c r="AF40" s="26"/>
      <c r="AG40" s="26"/>
      <c r="AH40" s="103" t="s">
        <v>9</v>
      </c>
      <c r="AI40" s="103"/>
      <c r="AK40" s="104">
        <f>ROUND(O40*Y40/100,0)</f>
        <v>46030</v>
      </c>
      <c r="AL40" s="104"/>
      <c r="AM40" s="104"/>
      <c r="AN40" s="28" t="s">
        <v>10</v>
      </c>
    </row>
    <row r="41" spans="1:40" s="2" customFormat="1" ht="15">
      <c r="B41" s="98" t="s">
        <v>51</v>
      </c>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3"/>
      <c r="AL41" s="3"/>
      <c r="AM41" s="3"/>
    </row>
    <row r="42" spans="1:40" s="140" customFormat="1" ht="60.75" customHeight="1">
      <c r="A42" s="87">
        <v>12</v>
      </c>
      <c r="B42" s="139" t="s">
        <v>75</v>
      </c>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39"/>
      <c r="AC42" s="139"/>
      <c r="AD42" s="139"/>
      <c r="AE42" s="139"/>
      <c r="AF42" s="139"/>
      <c r="AG42" s="139"/>
      <c r="AH42" s="139"/>
      <c r="AI42" s="139"/>
      <c r="AJ42" s="139"/>
      <c r="AK42" s="97"/>
      <c r="AL42" s="97"/>
      <c r="AM42" s="97"/>
    </row>
    <row r="43" spans="1:40" s="6" customFormat="1" ht="12.75">
      <c r="H43" s="33"/>
      <c r="K43" s="31"/>
      <c r="L43" s="31"/>
      <c r="M43" s="31"/>
      <c r="N43" s="31"/>
      <c r="O43" s="100">
        <v>169</v>
      </c>
      <c r="P43" s="100"/>
      <c r="Q43" s="100"/>
      <c r="R43" s="100"/>
      <c r="S43" s="26" t="s">
        <v>22</v>
      </c>
      <c r="T43" s="48"/>
      <c r="U43" s="48"/>
      <c r="V43" s="101" t="s">
        <v>8</v>
      </c>
      <c r="W43" s="101"/>
      <c r="X43" s="101"/>
      <c r="Y43" s="100">
        <v>34520.31</v>
      </c>
      <c r="Z43" s="100"/>
      <c r="AA43" s="100"/>
      <c r="AB43" s="100"/>
      <c r="AC43" s="26"/>
      <c r="AD43" s="26" t="s">
        <v>23</v>
      </c>
      <c r="AE43" s="26"/>
      <c r="AF43" s="26"/>
      <c r="AG43" s="26"/>
      <c r="AH43" s="103" t="s">
        <v>9</v>
      </c>
      <c r="AI43" s="103"/>
      <c r="AK43" s="104">
        <f>ROUND(O43*Y43/100,0)</f>
        <v>58339</v>
      </c>
      <c r="AL43" s="104"/>
      <c r="AM43" s="104"/>
      <c r="AN43" s="28" t="s">
        <v>10</v>
      </c>
    </row>
    <row r="44" spans="1:40" s="2" customFormat="1" ht="15">
      <c r="B44" s="98" t="s">
        <v>76</v>
      </c>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3"/>
      <c r="AL44" s="3"/>
      <c r="AM44" s="3"/>
    </row>
    <row r="45" spans="1:40" s="5" customFormat="1" ht="15.75" customHeight="1">
      <c r="A45" s="78">
        <v>13</v>
      </c>
      <c r="B45" s="19" t="s">
        <v>27</v>
      </c>
      <c r="C45" s="4"/>
      <c r="D45" s="4"/>
      <c r="E45" s="4"/>
      <c r="F45" s="4"/>
      <c r="G45" s="4"/>
      <c r="H45" s="4"/>
      <c r="I45" s="4"/>
      <c r="J45" s="4"/>
      <c r="K45" s="4"/>
      <c r="L45" s="4"/>
      <c r="M45" s="4"/>
      <c r="N45" s="4"/>
      <c r="AK45" s="120"/>
      <c r="AL45" s="120"/>
      <c r="AM45" s="120"/>
    </row>
    <row r="46" spans="1:40" s="6" customFormat="1" ht="12.75">
      <c r="H46" s="33"/>
      <c r="K46" s="31"/>
      <c r="L46" s="31"/>
      <c r="M46" s="31"/>
      <c r="N46" s="31"/>
      <c r="O46" s="100">
        <v>1990</v>
      </c>
      <c r="P46" s="100"/>
      <c r="Q46" s="100"/>
      <c r="R46" s="100"/>
      <c r="S46" s="26" t="s">
        <v>22</v>
      </c>
      <c r="T46" s="48"/>
      <c r="U46" s="48"/>
      <c r="V46" s="101" t="s">
        <v>8</v>
      </c>
      <c r="W46" s="101"/>
      <c r="X46" s="101"/>
      <c r="Y46" s="100">
        <v>2197.52</v>
      </c>
      <c r="Z46" s="100"/>
      <c r="AA46" s="100"/>
      <c r="AB46" s="100"/>
      <c r="AC46" s="26"/>
      <c r="AD46" s="26" t="s">
        <v>23</v>
      </c>
      <c r="AE46" s="26"/>
      <c r="AF46" s="26"/>
      <c r="AG46" s="26"/>
      <c r="AH46" s="103" t="s">
        <v>9</v>
      </c>
      <c r="AI46" s="103"/>
      <c r="AK46" s="104">
        <f>ROUND(O46*Y46/100,0)</f>
        <v>43731</v>
      </c>
      <c r="AL46" s="104"/>
      <c r="AM46" s="104"/>
      <c r="AN46" s="28" t="s">
        <v>10</v>
      </c>
    </row>
    <row r="47" spans="1:40" s="2" customFormat="1" ht="15">
      <c r="B47" s="98" t="s">
        <v>52</v>
      </c>
      <c r="C47" s="98"/>
      <c r="D47" s="98"/>
      <c r="E47" s="98"/>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3"/>
      <c r="AL47" s="3"/>
      <c r="AM47" s="3"/>
    </row>
    <row r="48" spans="1:40" s="5" customFormat="1" ht="15.75" customHeight="1">
      <c r="A48" s="78">
        <v>14</v>
      </c>
      <c r="B48" s="19" t="s">
        <v>63</v>
      </c>
      <c r="C48" s="4"/>
      <c r="D48" s="4"/>
      <c r="E48" s="4"/>
      <c r="F48" s="4"/>
      <c r="G48" s="4"/>
      <c r="H48" s="4"/>
      <c r="I48" s="4"/>
      <c r="J48" s="4"/>
      <c r="K48" s="4"/>
      <c r="L48" s="4"/>
      <c r="M48" s="4"/>
      <c r="N48" s="4"/>
      <c r="AK48" s="120"/>
      <c r="AL48" s="120"/>
      <c r="AM48" s="120"/>
    </row>
    <row r="49" spans="1:42" s="6" customFormat="1" ht="12.75">
      <c r="H49" s="33"/>
      <c r="K49" s="31"/>
      <c r="L49" s="31"/>
      <c r="M49" s="31"/>
      <c r="N49" s="31"/>
      <c r="O49" s="100">
        <v>951</v>
      </c>
      <c r="P49" s="100"/>
      <c r="Q49" s="100"/>
      <c r="R49" s="100"/>
      <c r="S49" s="26" t="s">
        <v>22</v>
      </c>
      <c r="T49" s="48"/>
      <c r="U49" s="48"/>
      <c r="V49" s="101" t="s">
        <v>8</v>
      </c>
      <c r="W49" s="101"/>
      <c r="X49" s="101"/>
      <c r="Y49" s="100">
        <v>3056.35</v>
      </c>
      <c r="Z49" s="100"/>
      <c r="AA49" s="100"/>
      <c r="AB49" s="100"/>
      <c r="AC49" s="26"/>
      <c r="AD49" s="26" t="s">
        <v>23</v>
      </c>
      <c r="AE49" s="26"/>
      <c r="AF49" s="26"/>
      <c r="AG49" s="26"/>
      <c r="AH49" s="103" t="s">
        <v>9</v>
      </c>
      <c r="AI49" s="103"/>
      <c r="AK49" s="104">
        <f>ROUND(O49*Y49/100,0)</f>
        <v>29066</v>
      </c>
      <c r="AL49" s="104"/>
      <c r="AM49" s="104"/>
      <c r="AN49" s="28" t="s">
        <v>10</v>
      </c>
    </row>
    <row r="50" spans="1:42" s="2" customFormat="1" ht="15">
      <c r="B50" s="98" t="s">
        <v>64</v>
      </c>
      <c r="C50" s="98"/>
      <c r="D50" s="98"/>
      <c r="E50" s="98"/>
      <c r="F50" s="98"/>
      <c r="G50" s="98"/>
      <c r="H50" s="98"/>
      <c r="I50" s="98"/>
      <c r="J50" s="98"/>
      <c r="K50" s="98"/>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3"/>
      <c r="AL50" s="3"/>
      <c r="AM50" s="3"/>
    </row>
    <row r="51" spans="1:42" s="5" customFormat="1" ht="15" customHeight="1">
      <c r="A51" s="78">
        <v>15</v>
      </c>
      <c r="B51" s="19" t="s">
        <v>77</v>
      </c>
      <c r="C51" s="19"/>
      <c r="D51" s="19"/>
      <c r="E51" s="19"/>
      <c r="F51" s="19"/>
      <c r="G51" s="19"/>
      <c r="H51" s="19"/>
      <c r="I51" s="19"/>
      <c r="J51" s="19"/>
      <c r="K51" s="19"/>
      <c r="L51" s="19"/>
      <c r="M51" s="19"/>
      <c r="N51" s="19"/>
      <c r="O51" s="19"/>
      <c r="P51" s="19"/>
      <c r="Q51" s="19"/>
      <c r="R51" s="19"/>
      <c r="S51" s="19"/>
      <c r="T51" s="19"/>
      <c r="U51" s="19"/>
      <c r="V51" s="19"/>
      <c r="W51" s="19"/>
      <c r="AK51" s="120"/>
      <c r="AL51" s="120"/>
      <c r="AM51" s="120"/>
    </row>
    <row r="52" spans="1:42" s="6" customFormat="1" ht="12.75">
      <c r="H52" s="33"/>
      <c r="K52" s="31"/>
      <c r="L52" s="31"/>
      <c r="M52" s="31"/>
      <c r="N52" s="31"/>
      <c r="O52" s="79"/>
      <c r="P52" s="100">
        <v>1601</v>
      </c>
      <c r="Q52" s="100"/>
      <c r="R52" s="100"/>
      <c r="S52" s="26" t="s">
        <v>18</v>
      </c>
      <c r="T52" s="48"/>
      <c r="U52" s="48"/>
      <c r="V52" s="101" t="s">
        <v>8</v>
      </c>
      <c r="W52" s="101"/>
      <c r="X52" s="101"/>
      <c r="Y52" s="102">
        <v>939.57</v>
      </c>
      <c r="Z52" s="102"/>
      <c r="AA52" s="102"/>
      <c r="AB52" s="102"/>
      <c r="AC52" s="26"/>
      <c r="AD52" s="26" t="s">
        <v>23</v>
      </c>
      <c r="AE52" s="26"/>
      <c r="AF52" s="26"/>
      <c r="AG52" s="26"/>
      <c r="AH52" s="103" t="s">
        <v>9</v>
      </c>
      <c r="AI52" s="103"/>
      <c r="AK52" s="104">
        <f>P52*Y52/100</f>
        <v>15042.5157</v>
      </c>
      <c r="AL52" s="104"/>
      <c r="AM52" s="104"/>
      <c r="AN52" s="28" t="s">
        <v>10</v>
      </c>
      <c r="AO52" s="31" t="e">
        <f>AK24+AK28+AK31+#REF!+AK52</f>
        <v>#REF!</v>
      </c>
    </row>
    <row r="53" spans="1:42" s="2" customFormat="1" ht="15">
      <c r="B53" s="98" t="s">
        <v>50</v>
      </c>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c r="AD53" s="98"/>
      <c r="AE53" s="98"/>
      <c r="AF53" s="98"/>
      <c r="AG53" s="98"/>
      <c r="AH53" s="98"/>
      <c r="AI53" s="98"/>
      <c r="AJ53" s="98"/>
      <c r="AK53" s="3"/>
      <c r="AL53" s="3"/>
      <c r="AM53" s="3"/>
    </row>
    <row r="54" spans="1:42" s="53" customFormat="1" ht="13.5" customHeight="1">
      <c r="A54" s="71">
        <v>16</v>
      </c>
      <c r="B54" s="108" t="s">
        <v>41</v>
      </c>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9"/>
      <c r="AL54" s="109"/>
      <c r="AM54" s="109"/>
    </row>
    <row r="55" spans="1:42" s="6" customFormat="1" ht="12.75">
      <c r="H55" s="33"/>
      <c r="K55" s="31"/>
      <c r="L55" s="31"/>
      <c r="M55" s="31"/>
      <c r="N55" s="31"/>
      <c r="O55" s="79"/>
      <c r="P55" s="138">
        <v>1321</v>
      </c>
      <c r="Q55" s="138"/>
      <c r="R55" s="138"/>
      <c r="S55" s="26" t="s">
        <v>22</v>
      </c>
      <c r="T55" s="48"/>
      <c r="U55" s="48"/>
      <c r="V55" s="101" t="s">
        <v>8</v>
      </c>
      <c r="W55" s="101"/>
      <c r="X55" s="101"/>
      <c r="Y55" s="100">
        <v>27678.86</v>
      </c>
      <c r="Z55" s="100"/>
      <c r="AA55" s="100"/>
      <c r="AB55" s="100"/>
      <c r="AC55" s="26"/>
      <c r="AD55" s="26" t="s">
        <v>23</v>
      </c>
      <c r="AE55" s="26"/>
      <c r="AF55" s="26"/>
      <c r="AG55" s="26"/>
      <c r="AH55" s="103" t="s">
        <v>9</v>
      </c>
      <c r="AI55" s="103"/>
      <c r="AK55" s="104">
        <f>ROUND(P55*Y55/100,0)</f>
        <v>365638</v>
      </c>
      <c r="AL55" s="104"/>
      <c r="AM55" s="104"/>
      <c r="AN55" s="28" t="s">
        <v>10</v>
      </c>
    </row>
    <row r="56" spans="1:42" s="2" customFormat="1" ht="15">
      <c r="B56" s="98" t="s">
        <v>53</v>
      </c>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3"/>
      <c r="AL56" s="3"/>
      <c r="AM56" s="3"/>
    </row>
    <row r="57" spans="1:42" s="5" customFormat="1" ht="13.5" customHeight="1">
      <c r="A57" s="78">
        <v>17</v>
      </c>
      <c r="B57" s="19" t="s">
        <v>28</v>
      </c>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21"/>
      <c r="AL57" s="121"/>
      <c r="AM57" s="121"/>
    </row>
    <row r="58" spans="1:42" s="6" customFormat="1" ht="13.5" customHeight="1">
      <c r="K58" s="31"/>
      <c r="L58" s="31"/>
      <c r="M58" s="31"/>
      <c r="N58" s="31"/>
      <c r="O58" s="100">
        <v>916</v>
      </c>
      <c r="P58" s="100"/>
      <c r="Q58" s="100"/>
      <c r="R58" s="100"/>
      <c r="S58" s="26" t="s">
        <v>22</v>
      </c>
      <c r="T58" s="48"/>
      <c r="U58" s="48"/>
      <c r="V58" s="101" t="s">
        <v>8</v>
      </c>
      <c r="W58" s="101"/>
      <c r="X58" s="101"/>
      <c r="Y58" s="100">
        <v>829.95</v>
      </c>
      <c r="Z58" s="100"/>
      <c r="AA58" s="100"/>
      <c r="AB58" s="100"/>
      <c r="AC58" s="26"/>
      <c r="AD58" s="26" t="s">
        <v>23</v>
      </c>
      <c r="AE58" s="26"/>
      <c r="AF58" s="26"/>
      <c r="AG58" s="26"/>
      <c r="AH58" s="103" t="s">
        <v>9</v>
      </c>
      <c r="AI58" s="103"/>
      <c r="AK58" s="104">
        <f>ROUND(O58*Y58/100,0)</f>
        <v>7602</v>
      </c>
      <c r="AL58" s="104"/>
      <c r="AM58" s="104"/>
      <c r="AN58" s="28" t="s">
        <v>10</v>
      </c>
    </row>
    <row r="59" spans="1:42" s="2" customFormat="1" ht="15">
      <c r="B59" s="98" t="s">
        <v>54</v>
      </c>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c r="AC59" s="98"/>
      <c r="AD59" s="98"/>
      <c r="AE59" s="98"/>
      <c r="AF59" s="98"/>
      <c r="AG59" s="98"/>
      <c r="AH59" s="98"/>
      <c r="AI59" s="98"/>
      <c r="AJ59" s="98"/>
      <c r="AK59" s="3"/>
      <c r="AL59" s="3"/>
      <c r="AM59" s="3"/>
    </row>
    <row r="60" spans="1:42" s="53" customFormat="1" ht="13.5" customHeight="1">
      <c r="A60" s="44">
        <v>18</v>
      </c>
      <c r="B60" s="54" t="s">
        <v>29</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109"/>
      <c r="AL60" s="109"/>
      <c r="AM60" s="109"/>
    </row>
    <row r="61" spans="1:42" s="6" customFormat="1" ht="13.5" customHeight="1">
      <c r="K61" s="31"/>
      <c r="L61" s="31"/>
      <c r="M61" s="31"/>
      <c r="N61" s="31"/>
      <c r="O61" s="100">
        <v>1495</v>
      </c>
      <c r="P61" s="100"/>
      <c r="Q61" s="100"/>
      <c r="R61" s="100"/>
      <c r="S61" s="26" t="s">
        <v>22</v>
      </c>
      <c r="T61" s="48"/>
      <c r="U61" s="48"/>
      <c r="V61" s="101" t="s">
        <v>8</v>
      </c>
      <c r="W61" s="101"/>
      <c r="X61" s="101"/>
      <c r="Y61" s="100">
        <v>1276.53</v>
      </c>
      <c r="Z61" s="100"/>
      <c r="AA61" s="100"/>
      <c r="AB61" s="100"/>
      <c r="AC61" s="26"/>
      <c r="AD61" s="26" t="s">
        <v>23</v>
      </c>
      <c r="AE61" s="26"/>
      <c r="AF61" s="26"/>
      <c r="AG61" s="26"/>
      <c r="AH61" s="103" t="s">
        <v>9</v>
      </c>
      <c r="AI61" s="103"/>
      <c r="AK61" s="104">
        <f>ROUND(O61*Y61/100,0)</f>
        <v>19084</v>
      </c>
      <c r="AL61" s="104"/>
      <c r="AM61" s="104"/>
      <c r="AN61" s="28" t="s">
        <v>10</v>
      </c>
    </row>
    <row r="62" spans="1:42" s="2" customFormat="1" ht="15">
      <c r="B62" s="98" t="s">
        <v>55</v>
      </c>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3"/>
      <c r="AL62" s="3"/>
      <c r="AM62" s="3"/>
    </row>
    <row r="63" spans="1:42" s="53" customFormat="1" ht="13.5" customHeight="1">
      <c r="A63" s="78">
        <v>19</v>
      </c>
      <c r="B63" s="54" t="s">
        <v>69</v>
      </c>
      <c r="C63" s="54"/>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row>
    <row r="64" spans="1:42" s="6" customFormat="1" ht="13.5" customHeight="1">
      <c r="K64" s="31"/>
      <c r="L64" s="31"/>
      <c r="M64" s="31"/>
      <c r="N64" s="31"/>
      <c r="O64" s="100">
        <v>6849</v>
      </c>
      <c r="P64" s="100"/>
      <c r="Q64" s="100"/>
      <c r="R64" s="100"/>
      <c r="S64" s="26" t="s">
        <v>22</v>
      </c>
      <c r="T64" s="48"/>
      <c r="U64" s="48"/>
      <c r="V64" s="72"/>
      <c r="W64" s="101" t="s">
        <v>8</v>
      </c>
      <c r="X64" s="101"/>
      <c r="Y64" s="101"/>
      <c r="Z64" s="100">
        <v>859.9</v>
      </c>
      <c r="AA64" s="100"/>
      <c r="AB64" s="100"/>
      <c r="AC64" s="100"/>
      <c r="AD64" s="22"/>
      <c r="AE64" s="26" t="s">
        <v>23</v>
      </c>
      <c r="AF64" s="26"/>
      <c r="AG64" s="26"/>
      <c r="AH64" s="26"/>
      <c r="AI64" s="103" t="s">
        <v>9</v>
      </c>
      <c r="AJ64" s="103"/>
      <c r="AK64" s="104">
        <f>ROUND(O64*Z64/100,0)</f>
        <v>58895</v>
      </c>
      <c r="AL64" s="104"/>
      <c r="AM64" s="104"/>
      <c r="AN64" s="28" t="s">
        <v>10</v>
      </c>
      <c r="AP64" s="33"/>
    </row>
    <row r="65" spans="1:42" s="2" customFormat="1" ht="15">
      <c r="B65" s="98" t="s">
        <v>70</v>
      </c>
      <c r="C65" s="98"/>
      <c r="D65" s="98"/>
      <c r="E65" s="98"/>
      <c r="F65" s="98"/>
      <c r="G65" s="98"/>
      <c r="H65" s="98"/>
      <c r="I65" s="98"/>
      <c r="J65" s="98"/>
      <c r="K65" s="98"/>
      <c r="L65" s="98"/>
      <c r="M65" s="98"/>
      <c r="N65" s="98"/>
      <c r="O65" s="98"/>
      <c r="P65" s="98"/>
      <c r="Q65" s="98"/>
      <c r="R65" s="98"/>
      <c r="S65" s="98"/>
      <c r="T65" s="98"/>
      <c r="U65" s="98"/>
      <c r="V65" s="98"/>
      <c r="W65" s="98"/>
      <c r="X65" s="98"/>
      <c r="Y65" s="98"/>
      <c r="Z65" s="98"/>
      <c r="AA65" s="98"/>
      <c r="AB65" s="98"/>
      <c r="AC65" s="98"/>
      <c r="AD65" s="98"/>
      <c r="AE65" s="98"/>
      <c r="AF65" s="98"/>
      <c r="AG65" s="98"/>
      <c r="AH65" s="98"/>
      <c r="AI65" s="98"/>
      <c r="AJ65" s="98"/>
      <c r="AK65" s="3"/>
      <c r="AL65" s="3"/>
      <c r="AM65" s="3"/>
    </row>
    <row r="66" spans="1:42" s="5" customFormat="1" ht="27" customHeight="1">
      <c r="A66" s="44">
        <v>20</v>
      </c>
      <c r="B66" s="108" t="s">
        <v>42</v>
      </c>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21"/>
      <c r="AL66" s="121"/>
      <c r="AM66" s="121"/>
    </row>
    <row r="67" spans="1:42" s="6" customFormat="1" ht="15" customHeight="1">
      <c r="H67" s="33"/>
      <c r="K67" s="31"/>
      <c r="L67" s="31"/>
      <c r="M67" s="31"/>
      <c r="N67" s="31"/>
      <c r="O67" s="100">
        <v>1136</v>
      </c>
      <c r="P67" s="100"/>
      <c r="Q67" s="100"/>
      <c r="R67" s="100"/>
      <c r="S67" s="26" t="s">
        <v>22</v>
      </c>
      <c r="T67" s="48"/>
      <c r="U67" s="48"/>
      <c r="V67" s="101" t="s">
        <v>8</v>
      </c>
      <c r="W67" s="101"/>
      <c r="X67" s="101"/>
      <c r="Y67" s="100">
        <v>674.6</v>
      </c>
      <c r="Z67" s="100"/>
      <c r="AA67" s="100"/>
      <c r="AB67" s="100"/>
      <c r="AC67" s="26"/>
      <c r="AD67" s="26" t="s">
        <v>23</v>
      </c>
      <c r="AE67" s="26"/>
      <c r="AF67" s="26"/>
      <c r="AG67" s="26"/>
      <c r="AH67" s="103" t="s">
        <v>9</v>
      </c>
      <c r="AI67" s="103"/>
      <c r="AK67" s="104">
        <f>ROUND(O67*Y67/100,0)</f>
        <v>7663</v>
      </c>
      <c r="AL67" s="104"/>
      <c r="AM67" s="104"/>
      <c r="AN67" s="28" t="s">
        <v>10</v>
      </c>
    </row>
    <row r="68" spans="1:42" s="2" customFormat="1" ht="15">
      <c r="B68" s="98" t="s">
        <v>57</v>
      </c>
      <c r="C68" s="98"/>
      <c r="D68" s="98"/>
      <c r="E68" s="98"/>
      <c r="F68" s="98"/>
      <c r="G68" s="98"/>
      <c r="H68" s="98"/>
      <c r="I68" s="98"/>
      <c r="J68" s="98"/>
      <c r="K68" s="98"/>
      <c r="L68" s="98"/>
      <c r="M68" s="98"/>
      <c r="N68" s="98"/>
      <c r="O68" s="98"/>
      <c r="P68" s="98"/>
      <c r="Q68" s="98"/>
      <c r="R68" s="98"/>
      <c r="S68" s="98"/>
      <c r="T68" s="98"/>
      <c r="U68" s="98"/>
      <c r="V68" s="98"/>
      <c r="W68" s="98"/>
      <c r="X68" s="98"/>
      <c r="Y68" s="98"/>
      <c r="Z68" s="98"/>
      <c r="AA68" s="98"/>
      <c r="AB68" s="98"/>
      <c r="AC68" s="98"/>
      <c r="AD68" s="98"/>
      <c r="AE68" s="98"/>
      <c r="AF68" s="98"/>
      <c r="AG68" s="98"/>
      <c r="AH68" s="98"/>
      <c r="AI68" s="98"/>
      <c r="AJ68" s="98"/>
      <c r="AK68" s="3"/>
      <c r="AL68" s="3"/>
      <c r="AM68" s="3"/>
    </row>
    <row r="69" spans="1:42" s="53" customFormat="1" ht="20.25" customHeight="1">
      <c r="A69" s="44">
        <v>21</v>
      </c>
      <c r="B69" s="141" t="s">
        <v>78</v>
      </c>
      <c r="C69" s="141"/>
      <c r="D69" s="141"/>
      <c r="E69" s="141"/>
      <c r="F69" s="141"/>
      <c r="G69" s="141"/>
      <c r="H69" s="141"/>
      <c r="I69" s="141"/>
      <c r="J69" s="141"/>
      <c r="K69" s="141"/>
      <c r="L69" s="141"/>
      <c r="M69" s="141"/>
      <c r="N69" s="141"/>
      <c r="O69" s="141"/>
      <c r="P69" s="141"/>
      <c r="Q69" s="141"/>
      <c r="R69" s="141"/>
      <c r="S69" s="141"/>
      <c r="T69" s="141"/>
      <c r="U69" s="141"/>
      <c r="V69" s="141"/>
      <c r="W69" s="141"/>
      <c r="X69" s="141"/>
      <c r="Y69" s="141"/>
      <c r="Z69" s="141"/>
      <c r="AA69" s="141"/>
      <c r="AB69" s="141"/>
      <c r="AC69" s="141"/>
      <c r="AD69" s="141"/>
      <c r="AE69" s="141"/>
      <c r="AF69" s="141"/>
      <c r="AG69" s="141"/>
      <c r="AH69" s="141"/>
      <c r="AI69" s="141"/>
      <c r="AJ69" s="141"/>
      <c r="AK69" s="54"/>
      <c r="AL69" s="54"/>
      <c r="AM69" s="54"/>
      <c r="AN69" s="54"/>
    </row>
    <row r="70" spans="1:42" s="22" customFormat="1" ht="12.75">
      <c r="F70" s="29"/>
      <c r="G70" s="29"/>
      <c r="H70" s="30"/>
      <c r="I70" s="6"/>
      <c r="J70" s="6"/>
      <c r="K70" s="31"/>
      <c r="L70" s="31"/>
      <c r="M70" s="31"/>
      <c r="N70" s="31"/>
      <c r="O70" s="100">
        <v>364</v>
      </c>
      <c r="P70" s="100"/>
      <c r="Q70" s="100"/>
      <c r="R70" s="100"/>
      <c r="S70" s="27" t="s">
        <v>22</v>
      </c>
      <c r="T70" s="32"/>
      <c r="U70" s="32"/>
      <c r="V70" s="85"/>
      <c r="W70" s="101" t="s">
        <v>8</v>
      </c>
      <c r="X70" s="101"/>
      <c r="Y70" s="101"/>
      <c r="Z70" s="100">
        <v>1160.06</v>
      </c>
      <c r="AA70" s="100"/>
      <c r="AB70" s="100"/>
      <c r="AC70" s="100"/>
      <c r="AE70" s="26" t="s">
        <v>23</v>
      </c>
      <c r="AF70" s="26"/>
      <c r="AG70" s="26"/>
      <c r="AH70" s="26"/>
      <c r="AI70" s="103" t="s">
        <v>9</v>
      </c>
      <c r="AJ70" s="103"/>
      <c r="AK70" s="104">
        <f>ROUND(O70*Z70/100,0)</f>
        <v>4223</v>
      </c>
      <c r="AL70" s="104"/>
      <c r="AM70" s="104"/>
      <c r="AN70" s="28" t="s">
        <v>10</v>
      </c>
    </row>
    <row r="71" spans="1:42" s="2" customFormat="1" ht="15">
      <c r="B71" s="98" t="s">
        <v>79</v>
      </c>
      <c r="C71" s="98"/>
      <c r="D71" s="98"/>
      <c r="E71" s="98"/>
      <c r="F71" s="98"/>
      <c r="G71" s="98"/>
      <c r="H71" s="98"/>
      <c r="I71" s="98"/>
      <c r="J71" s="98"/>
      <c r="K71" s="98"/>
      <c r="L71" s="98"/>
      <c r="M71" s="98"/>
      <c r="N71" s="98"/>
      <c r="O71" s="98"/>
      <c r="P71" s="98"/>
      <c r="Q71" s="98"/>
      <c r="R71" s="98"/>
      <c r="S71" s="98"/>
      <c r="T71" s="98"/>
      <c r="U71" s="98"/>
      <c r="V71" s="98"/>
      <c r="W71" s="98"/>
      <c r="X71" s="98"/>
      <c r="Y71" s="98"/>
      <c r="Z71" s="98"/>
      <c r="AA71" s="98"/>
      <c r="AB71" s="98"/>
      <c r="AC71" s="98"/>
      <c r="AD71" s="98"/>
      <c r="AE71" s="98"/>
      <c r="AF71" s="98"/>
      <c r="AG71" s="98"/>
      <c r="AH71" s="98"/>
      <c r="AI71" s="98"/>
      <c r="AJ71" s="98"/>
      <c r="AK71" s="3"/>
      <c r="AL71" s="3"/>
      <c r="AM71" s="3"/>
    </row>
    <row r="72" spans="1:42" s="5" customFormat="1" ht="31.5" customHeight="1">
      <c r="A72" s="78">
        <v>22</v>
      </c>
      <c r="B72" s="108" t="s">
        <v>30</v>
      </c>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121"/>
      <c r="AL72" s="121"/>
      <c r="AM72" s="121"/>
    </row>
    <row r="73" spans="1:42" s="6" customFormat="1" ht="13.5" customHeight="1">
      <c r="H73" s="33"/>
      <c r="K73" s="31"/>
      <c r="L73" s="31"/>
      <c r="M73" s="31"/>
      <c r="N73" s="31"/>
      <c r="O73" s="100">
        <v>70</v>
      </c>
      <c r="P73" s="100"/>
      <c r="Q73" s="100"/>
      <c r="R73" s="100"/>
      <c r="S73" s="26" t="s">
        <v>22</v>
      </c>
      <c r="T73" s="48"/>
      <c r="U73" s="48"/>
      <c r="V73" s="101" t="s">
        <v>8</v>
      </c>
      <c r="W73" s="101"/>
      <c r="X73" s="101"/>
      <c r="Y73" s="102">
        <v>1270.83</v>
      </c>
      <c r="Z73" s="102"/>
      <c r="AA73" s="102"/>
      <c r="AB73" s="102"/>
      <c r="AC73" s="26"/>
      <c r="AD73" s="26" t="s">
        <v>23</v>
      </c>
      <c r="AE73" s="26"/>
      <c r="AF73" s="26"/>
      <c r="AG73" s="26"/>
      <c r="AH73" s="103" t="s">
        <v>9</v>
      </c>
      <c r="AI73" s="103"/>
      <c r="AK73" s="104">
        <f>ROUND(O73*Y73/100,0)</f>
        <v>890</v>
      </c>
      <c r="AL73" s="104"/>
      <c r="AM73" s="104"/>
      <c r="AN73" s="28" t="s">
        <v>10</v>
      </c>
    </row>
    <row r="74" spans="1:42" s="2" customFormat="1" ht="15">
      <c r="B74" s="98" t="s">
        <v>56</v>
      </c>
      <c r="C74" s="98"/>
      <c r="D74" s="98"/>
      <c r="E74" s="98"/>
      <c r="F74" s="98"/>
      <c r="G74" s="98"/>
      <c r="H74" s="98"/>
      <c r="I74" s="98"/>
      <c r="J74" s="98"/>
      <c r="K74" s="98"/>
      <c r="L74" s="98"/>
      <c r="M74" s="98"/>
      <c r="N74" s="98"/>
      <c r="O74" s="98"/>
      <c r="P74" s="98"/>
      <c r="Q74" s="98"/>
      <c r="R74" s="98"/>
      <c r="S74" s="98"/>
      <c r="T74" s="98"/>
      <c r="U74" s="98"/>
      <c r="V74" s="98"/>
      <c r="W74" s="98"/>
      <c r="X74" s="98"/>
      <c r="Y74" s="98"/>
      <c r="Z74" s="98"/>
      <c r="AA74" s="98"/>
      <c r="AB74" s="98"/>
      <c r="AC74" s="98"/>
      <c r="AD74" s="98"/>
      <c r="AE74" s="98"/>
      <c r="AF74" s="98"/>
      <c r="AG74" s="98"/>
      <c r="AH74" s="98"/>
      <c r="AI74" s="98"/>
      <c r="AJ74" s="98"/>
      <c r="AK74" s="3"/>
      <c r="AL74" s="3"/>
      <c r="AM74" s="3"/>
    </row>
    <row r="75" spans="1:42" s="29" customFormat="1" ht="15" customHeight="1">
      <c r="AC75" s="122" t="s">
        <v>31</v>
      </c>
      <c r="AD75" s="122"/>
      <c r="AE75" s="122"/>
      <c r="AF75" s="122"/>
      <c r="AG75" s="122"/>
      <c r="AH75" s="34" t="s">
        <v>9</v>
      </c>
      <c r="AI75" s="34"/>
      <c r="AJ75" s="55"/>
      <c r="AK75" s="123">
        <f>SUM(AK6:AM73)</f>
        <v>692350.54579999996</v>
      </c>
      <c r="AL75" s="123"/>
      <c r="AM75" s="123"/>
      <c r="AN75" s="69" t="s">
        <v>10</v>
      </c>
      <c r="AO75" s="124" t="e">
        <f>#REF!+#REF!+#REF!+AK9+#REF!+AK18+AK24+AK28+AK31+#REF!+#REF!+AK52+#REF!+#REF!+#REF!+#REF!+AK40+AK46+AK55+#REF!+AK58+AK61+AK64+AK73+#REF!+AK67</f>
        <v>#REF!</v>
      </c>
      <c r="AP75" s="124"/>
    </row>
    <row r="78" spans="1:42" ht="42" customHeight="1">
      <c r="A78" s="7" t="s">
        <v>32</v>
      </c>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9"/>
      <c r="AG78" s="9"/>
      <c r="AH78" s="9"/>
      <c r="AI78" s="9"/>
      <c r="AJ78" s="9"/>
      <c r="AK78" s="9"/>
      <c r="AL78" s="9"/>
      <c r="AM78" s="9"/>
      <c r="AN78" s="10"/>
      <c r="AO78" s="10"/>
    </row>
    <row r="79" spans="1:42" ht="13.5" thickBo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row>
    <row r="80" spans="1:42" ht="15.75">
      <c r="A80" s="11"/>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25" t="s">
        <v>31</v>
      </c>
      <c r="AD80" s="125"/>
      <c r="AE80" s="125"/>
      <c r="AF80" s="125"/>
      <c r="AG80" s="125"/>
      <c r="AH80" s="12" t="s">
        <v>9</v>
      </c>
      <c r="AI80" s="12"/>
      <c r="AJ80" s="126"/>
      <c r="AK80" s="126"/>
      <c r="AL80" s="126"/>
      <c r="AM80" s="126"/>
      <c r="AN80" s="127"/>
      <c r="AO80" s="127"/>
    </row>
    <row r="81" spans="1:41" ht="15">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0"/>
      <c r="AF81" s="10"/>
      <c r="AG81" s="10"/>
      <c r="AH81" s="10"/>
      <c r="AI81" s="10"/>
      <c r="AJ81" s="10"/>
      <c r="AK81" s="10"/>
      <c r="AL81" s="10"/>
      <c r="AM81" s="10"/>
      <c r="AN81" s="10"/>
      <c r="AO81" s="10"/>
    </row>
    <row r="82" spans="1:41" ht="15.75">
      <c r="A82" s="8"/>
      <c r="B82" s="7" t="s">
        <v>33</v>
      </c>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9"/>
      <c r="AF82" s="9"/>
      <c r="AG82" s="9"/>
      <c r="AH82" s="9"/>
      <c r="AI82" s="9"/>
      <c r="AJ82" s="9"/>
      <c r="AK82" s="9"/>
      <c r="AL82" s="10"/>
      <c r="AM82" s="10"/>
      <c r="AN82" s="10"/>
      <c r="AO82" s="10"/>
    </row>
    <row r="83" spans="1:41" ht="15.75">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9"/>
      <c r="AF83" s="9"/>
      <c r="AG83" s="9"/>
      <c r="AH83" s="9"/>
      <c r="AI83" s="9"/>
      <c r="AJ83" s="9"/>
      <c r="AK83" s="9"/>
      <c r="AL83" s="10"/>
      <c r="AM83" s="10"/>
      <c r="AN83" s="10"/>
      <c r="AO83" s="10"/>
    </row>
    <row r="84" spans="1:41" ht="15.75">
      <c r="A84" s="8"/>
      <c r="B84" s="7" t="s">
        <v>34</v>
      </c>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9"/>
      <c r="AF84" s="9"/>
      <c r="AG84" s="9"/>
      <c r="AH84" s="9"/>
      <c r="AI84" s="9"/>
      <c r="AJ84" s="9"/>
      <c r="AK84" s="9"/>
      <c r="AL84" s="10"/>
      <c r="AM84" s="10"/>
      <c r="AN84" s="10"/>
      <c r="AO84" s="10"/>
    </row>
    <row r="85" spans="1:41" ht="15.75">
      <c r="A85" s="14"/>
      <c r="B85" s="14"/>
      <c r="C85" s="14"/>
      <c r="D85" s="14"/>
      <c r="E85" s="14"/>
      <c r="F85" s="14"/>
      <c r="G85" s="14"/>
      <c r="H85" s="14"/>
      <c r="I85" s="14"/>
      <c r="J85" s="14"/>
      <c r="K85" s="14"/>
      <c r="L85" s="14"/>
      <c r="M85" s="14"/>
      <c r="N85" s="15"/>
      <c r="O85" s="15"/>
      <c r="P85" s="15"/>
      <c r="Q85" s="15"/>
      <c r="R85" s="15"/>
      <c r="S85" s="14"/>
      <c r="T85" s="14"/>
      <c r="U85" s="14"/>
      <c r="V85" s="14"/>
      <c r="W85" s="14"/>
      <c r="X85" s="14"/>
      <c r="Y85" s="14"/>
      <c r="Z85" s="14"/>
      <c r="AA85" s="14"/>
      <c r="AB85" s="14"/>
      <c r="AC85" s="14"/>
      <c r="AD85" s="14"/>
      <c r="AE85" s="16"/>
      <c r="AF85" s="16"/>
      <c r="AG85" s="16"/>
      <c r="AH85" s="16"/>
      <c r="AI85" s="16"/>
      <c r="AJ85" s="16"/>
      <c r="AK85" s="16"/>
    </row>
    <row r="86" spans="1:41" ht="15.75">
      <c r="A86" s="14"/>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9"/>
      <c r="AF86" s="9"/>
      <c r="AG86" s="9"/>
      <c r="AH86" s="9"/>
      <c r="AI86" s="9"/>
      <c r="AJ86" s="16"/>
      <c r="AK86" s="16"/>
    </row>
    <row r="87" spans="1:41" ht="12.75">
      <c r="A87" s="1"/>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row>
    <row r="88" spans="1:41" ht="12.75">
      <c r="A88" s="1"/>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row>
    <row r="89" spans="1:41" ht="12.75">
      <c r="A89" s="1"/>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row>
    <row r="90" spans="1:41" ht="15">
      <c r="A90" s="1"/>
      <c r="B90" s="134" t="s">
        <v>35</v>
      </c>
      <c r="C90" s="134"/>
      <c r="D90" s="134"/>
      <c r="E90" s="134"/>
      <c r="F90" s="134"/>
      <c r="G90" s="134"/>
      <c r="H90" s="134"/>
      <c r="I90" s="134"/>
      <c r="J90" s="134"/>
      <c r="K90" s="134"/>
      <c r="L90" s="17"/>
      <c r="M90" s="17"/>
      <c r="N90" s="17"/>
      <c r="O90" s="17"/>
      <c r="P90" s="17"/>
      <c r="Q90" s="17"/>
      <c r="R90" s="17"/>
      <c r="S90" s="17"/>
      <c r="T90" s="17"/>
      <c r="U90" s="17"/>
      <c r="V90" s="17"/>
      <c r="W90" s="17"/>
      <c r="X90" s="17"/>
      <c r="Y90" s="17"/>
      <c r="Z90" s="17"/>
      <c r="AA90" s="17"/>
      <c r="AB90" s="17"/>
      <c r="AC90" s="17"/>
      <c r="AD90" s="17"/>
      <c r="AE90" s="17"/>
      <c r="AF90" s="17"/>
      <c r="AG90" s="17"/>
      <c r="AH90" s="17"/>
      <c r="AI90" s="10"/>
    </row>
    <row r="91" spans="1:41" ht="15">
      <c r="A91" s="1"/>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row>
    <row r="92" spans="1:41" ht="15">
      <c r="A92" s="1"/>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0"/>
    </row>
    <row r="93" spans="1:41" s="58" customFormat="1" ht="15">
      <c r="A93" s="56"/>
      <c r="B93" s="135" t="s">
        <v>43</v>
      </c>
      <c r="C93" s="135"/>
      <c r="D93" s="135"/>
      <c r="E93" s="135"/>
      <c r="F93" s="135"/>
      <c r="G93" s="135"/>
      <c r="H93" s="135"/>
      <c r="I93" s="135"/>
      <c r="J93" s="77"/>
      <c r="K93" s="76"/>
      <c r="L93" s="77">
        <v>1</v>
      </c>
      <c r="M93" s="76" t="s">
        <v>37</v>
      </c>
      <c r="N93" s="136">
        <v>41.12</v>
      </c>
      <c r="O93" s="136"/>
      <c r="P93" s="57" t="s">
        <v>37</v>
      </c>
      <c r="Q93" s="137">
        <v>5.92</v>
      </c>
      <c r="R93" s="137"/>
      <c r="S93" s="77"/>
      <c r="T93" s="137"/>
      <c r="U93" s="137"/>
      <c r="AA93" s="58" t="s">
        <v>38</v>
      </c>
      <c r="AB93" s="137">
        <f>ROUND(L93*N93*Q93,0)</f>
        <v>243</v>
      </c>
      <c r="AC93" s="137"/>
      <c r="AD93" s="137"/>
      <c r="AE93" s="137"/>
      <c r="AF93" s="128" t="s">
        <v>22</v>
      </c>
      <c r="AG93" s="128"/>
      <c r="AK93" s="129"/>
      <c r="AL93" s="129"/>
      <c r="AM93" s="129"/>
      <c r="AN93" s="59"/>
    </row>
    <row r="94" spans="1:41" s="60" customFormat="1" ht="15">
      <c r="I94" s="61"/>
      <c r="J94" s="62"/>
      <c r="K94" s="61"/>
      <c r="M94" s="63"/>
      <c r="N94" s="64"/>
      <c r="O94" s="64"/>
      <c r="P94" s="61"/>
      <c r="Q94" s="65"/>
      <c r="R94" s="65"/>
      <c r="S94" s="66"/>
      <c r="T94" s="65"/>
      <c r="U94" s="65"/>
      <c r="V94" s="130" t="s">
        <v>40</v>
      </c>
      <c r="W94" s="130"/>
      <c r="X94" s="130"/>
      <c r="Y94" s="130"/>
      <c r="Z94" s="130"/>
      <c r="AA94" s="67" t="s">
        <v>38</v>
      </c>
      <c r="AB94" s="131">
        <f>SUM(AB91:AB93)</f>
        <v>243</v>
      </c>
      <c r="AC94" s="131"/>
      <c r="AD94" s="131"/>
      <c r="AE94" s="131"/>
      <c r="AF94" s="132" t="s">
        <v>22</v>
      </c>
      <c r="AG94" s="132"/>
      <c r="AH94" s="66"/>
      <c r="AI94" s="68"/>
      <c r="AJ94" s="68"/>
      <c r="AK94" s="133"/>
      <c r="AL94" s="133"/>
      <c r="AM94" s="133"/>
      <c r="AN94" s="68"/>
    </row>
  </sheetData>
  <mergeCells count="207">
    <mergeCell ref="B65:AJ65"/>
    <mergeCell ref="B66:AJ66"/>
    <mergeCell ref="AK66:AM66"/>
    <mergeCell ref="O67:R67"/>
    <mergeCell ref="V67:X67"/>
    <mergeCell ref="Y67:AB67"/>
    <mergeCell ref="AH67:AI67"/>
    <mergeCell ref="AK67:AM67"/>
    <mergeCell ref="B62:AJ62"/>
    <mergeCell ref="O64:R64"/>
    <mergeCell ref="W64:Y64"/>
    <mergeCell ref="Z64:AC64"/>
    <mergeCell ref="AI64:AJ64"/>
    <mergeCell ref="B50:AJ50"/>
    <mergeCell ref="B54:AJ54"/>
    <mergeCell ref="AK54:AM54"/>
    <mergeCell ref="P55:R55"/>
    <mergeCell ref="V55:X55"/>
    <mergeCell ref="Y55:AB55"/>
    <mergeCell ref="AH55:AI55"/>
    <mergeCell ref="AK55:AM55"/>
    <mergeCell ref="B47:AJ47"/>
    <mergeCell ref="AK48:AM48"/>
    <mergeCell ref="O49:R49"/>
    <mergeCell ref="V49:X49"/>
    <mergeCell ref="Y49:AB49"/>
    <mergeCell ref="AH49:AI49"/>
    <mergeCell ref="AK49:AM49"/>
    <mergeCell ref="AK36:AM36"/>
    <mergeCell ref="O37:R37"/>
    <mergeCell ref="V37:X37"/>
    <mergeCell ref="Y37:AB37"/>
    <mergeCell ref="AH37:AI37"/>
    <mergeCell ref="AK37:AM37"/>
    <mergeCell ref="B42:AJ42"/>
    <mergeCell ref="AK42:AM42"/>
    <mergeCell ref="O43:R43"/>
    <mergeCell ref="V43:X43"/>
    <mergeCell ref="Y43:AB43"/>
    <mergeCell ref="AH43:AI43"/>
    <mergeCell ref="AK43:AM43"/>
    <mergeCell ref="B44:AJ44"/>
    <mergeCell ref="AF93:AG93"/>
    <mergeCell ref="AK93:AM93"/>
    <mergeCell ref="V94:Z94"/>
    <mergeCell ref="AB94:AE94"/>
    <mergeCell ref="AF94:AG94"/>
    <mergeCell ref="AK94:AM94"/>
    <mergeCell ref="B90:K90"/>
    <mergeCell ref="B93:I93"/>
    <mergeCell ref="N93:O93"/>
    <mergeCell ref="Q93:R93"/>
    <mergeCell ref="T93:U93"/>
    <mergeCell ref="AB93:AE93"/>
    <mergeCell ref="B74:AJ74"/>
    <mergeCell ref="AC75:AG75"/>
    <mergeCell ref="AK75:AM75"/>
    <mergeCell ref="AO75:AP75"/>
    <mergeCell ref="AC80:AG80"/>
    <mergeCell ref="AJ80:AM80"/>
    <mergeCell ref="AN80:AO80"/>
    <mergeCell ref="B68:AJ68"/>
    <mergeCell ref="B72:AJ72"/>
    <mergeCell ref="AK72:AM72"/>
    <mergeCell ref="O73:R73"/>
    <mergeCell ref="V73:X73"/>
    <mergeCell ref="Y73:AB73"/>
    <mergeCell ref="AH73:AI73"/>
    <mergeCell ref="AK73:AM73"/>
    <mergeCell ref="B69:AJ69"/>
    <mergeCell ref="O70:R70"/>
    <mergeCell ref="W70:Y70"/>
    <mergeCell ref="Z70:AC70"/>
    <mergeCell ref="AI70:AJ70"/>
    <mergeCell ref="AK70:AM70"/>
    <mergeCell ref="B71:AJ71"/>
    <mergeCell ref="AK64:AM64"/>
    <mergeCell ref="B59:AJ59"/>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AK45:AM45"/>
    <mergeCell ref="O46:R46"/>
    <mergeCell ref="V46:X46"/>
    <mergeCell ref="Y46:AB46"/>
    <mergeCell ref="AH46:AI46"/>
    <mergeCell ref="AK46:AM46"/>
    <mergeCell ref="B38:AJ38"/>
    <mergeCell ref="AK39:AM39"/>
    <mergeCell ref="O40:R40"/>
    <mergeCell ref="V40:X40"/>
    <mergeCell ref="Y40:AB40"/>
    <mergeCell ref="AH40:AI40"/>
    <mergeCell ref="AK40:AM40"/>
    <mergeCell ref="B41:AJ41"/>
    <mergeCell ref="B53:AJ53"/>
    <mergeCell ref="B35:AJ35"/>
    <mergeCell ref="AK51:AM51"/>
    <mergeCell ref="P52:R52"/>
    <mergeCell ref="V52:X52"/>
    <mergeCell ref="Y52:AB52"/>
    <mergeCell ref="AH52:AI52"/>
    <mergeCell ref="AK52:AM52"/>
    <mergeCell ref="AK33:AM33"/>
    <mergeCell ref="O34:R34"/>
    <mergeCell ref="S34:T34"/>
    <mergeCell ref="W34:Y34"/>
    <mergeCell ref="Z34:AC34"/>
    <mergeCell ref="AI34:AJ34"/>
    <mergeCell ref="AK34:AM34"/>
    <mergeCell ref="P31:R31"/>
    <mergeCell ref="V31:X31"/>
    <mergeCell ref="Y31:AB31"/>
    <mergeCell ref="AI31:AJ31"/>
    <mergeCell ref="AK31:AM31"/>
    <mergeCell ref="B32:AJ32"/>
    <mergeCell ref="N30:O30"/>
    <mergeCell ref="Q30:R30"/>
    <mergeCell ref="T30:V30"/>
    <mergeCell ref="AB30:AE30"/>
    <mergeCell ref="AF30:AG30"/>
    <mergeCell ref="AK30:AM30"/>
    <mergeCell ref="P28:R28"/>
    <mergeCell ref="V28:X28"/>
    <mergeCell ref="Y28:AB28"/>
    <mergeCell ref="AI28:AJ28"/>
    <mergeCell ref="AK28:AM28"/>
    <mergeCell ref="B29:AJ29"/>
    <mergeCell ref="B25:AJ25"/>
    <mergeCell ref="B26:AJ26"/>
    <mergeCell ref="AK26:AM26"/>
    <mergeCell ref="N27:O27"/>
    <mergeCell ref="Q27:R27"/>
    <mergeCell ref="T27:V27"/>
    <mergeCell ref="AB27:AE27"/>
    <mergeCell ref="AF27:AG27"/>
    <mergeCell ref="AK27:AM27"/>
    <mergeCell ref="B23:AJ23"/>
    <mergeCell ref="AK23:AM23"/>
    <mergeCell ref="O24:R24"/>
    <mergeCell ref="S24:T24"/>
    <mergeCell ref="W24:Y24"/>
    <mergeCell ref="Z24:AC24"/>
    <mergeCell ref="AI24:AJ24"/>
    <mergeCell ref="AK24:AM24"/>
    <mergeCell ref="B22:AJ22"/>
    <mergeCell ref="AK17:AM17"/>
    <mergeCell ref="O18:R18"/>
    <mergeCell ref="S18:T18"/>
    <mergeCell ref="W18:Y18"/>
    <mergeCell ref="Z18:AC18"/>
    <mergeCell ref="AI18:AJ18"/>
    <mergeCell ref="AK18:AM18"/>
    <mergeCell ref="B19:AJ19"/>
    <mergeCell ref="B16:AJ16"/>
    <mergeCell ref="B10:AJ10"/>
    <mergeCell ref="AK14:AM14"/>
    <mergeCell ref="O15:R15"/>
    <mergeCell ref="W15:Y15"/>
    <mergeCell ref="Z15:AC15"/>
    <mergeCell ref="AI15:AJ15"/>
    <mergeCell ref="AK15:AM15"/>
    <mergeCell ref="O21:R21"/>
    <mergeCell ref="W21:Y21"/>
    <mergeCell ref="Z21:AC21"/>
    <mergeCell ref="AI21:AJ21"/>
    <mergeCell ref="AK21:AM21"/>
    <mergeCell ref="AK11:AM11"/>
    <mergeCell ref="O12:R12"/>
    <mergeCell ref="V12:X12"/>
    <mergeCell ref="Y12:AB12"/>
    <mergeCell ref="AI12:AJ12"/>
    <mergeCell ref="AK12:AM12"/>
    <mergeCell ref="B13:AJ13"/>
    <mergeCell ref="O9:R9"/>
    <mergeCell ref="W9:Y9"/>
    <mergeCell ref="Z9:AC9"/>
    <mergeCell ref="AI9:AJ9"/>
    <mergeCell ref="AK9:AM9"/>
    <mergeCell ref="A1:AM1"/>
    <mergeCell ref="A2:D2"/>
    <mergeCell ref="E2:AN2"/>
    <mergeCell ref="B4:M4"/>
    <mergeCell ref="N4:V4"/>
    <mergeCell ref="W4:AB4"/>
    <mergeCell ref="AC4:AH4"/>
    <mergeCell ref="AI4:AN4"/>
    <mergeCell ref="AK20:AM20"/>
    <mergeCell ref="B7:AJ7"/>
    <mergeCell ref="AK5:AM5"/>
    <mergeCell ref="O6:R6"/>
    <mergeCell ref="S6:T6"/>
    <mergeCell ref="W6:Y6"/>
    <mergeCell ref="Z6:AC6"/>
    <mergeCell ref="AI6:AJ6"/>
    <mergeCell ref="AK6:AM6"/>
    <mergeCell ref="AK8:AM8"/>
  </mergeCells>
  <pageMargins left="0.45" right="0.1" top="0.32" bottom="0.69" header="0.26" footer="0.25"/>
  <pageSetup paperSize="5"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 (2)</vt:lpstr>
      <vt:lpstr>'DWE MBldg (2)'!Print_Area</vt:lpstr>
      <vt:lpstr>'DWE MBldg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2017-02-07T11:41:34Z</dcterms:modified>
</cp:coreProperties>
</file>