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4"/>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H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<sst xmlns="http://schemas.openxmlformats.org/spreadsheetml/2006/main" count="660" uniqueCount="224">
  <si>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</si>
  <si>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</si>
  <si>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</si>
  <si>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</si>
  <si>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</si>
  <si>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</si>
  <si>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</si>
  <si>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</si>
  <si>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</si>
  <si>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</si>
  <si>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</si>
  <si>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</si>
  <si>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</si>
  <si>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</si>
  <si>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</si>
  <si>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</si>
  <si>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</si>
  <si>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</si>
  <si>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</si>
  <si>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</si>
  <si>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</si>
  <si>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</si>
  <si>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</si>
  <si>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</si>
  <si>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</si>
  <si>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</si>
  <si>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</si>
  <si>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</si>
  <si>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</si>
  <si>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</si>
  <si>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</si>
  <si>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</si>
  <si>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</si>
  <si>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</si>
  <si>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</si>
  <si>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</si>
  <si>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</si>
  <si>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</si>
  <si>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</si>
  <si>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</si>
  <si>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</si>
  <si>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</si>
  <si>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</si>
  <si>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</si>
  <si>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</si>
  <si>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</si>
  <si>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</si>
  <si>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</si>
  <si>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</si>
  <si>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</si>
  <si>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</si>
  <si>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</si>
  <si>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</si>
  <si>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</si>
  <si>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</si>
  <si>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</si>
  <si>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</si>
  <si>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</si>
  <si>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</si>
  <si>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</si>
  <si>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</si>
  <si>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</si>
  <si>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</si>
  <si>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</si>
  <si>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</si>
  <si>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</si>
  <si>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</si>
  <si>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</si>
  <si>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</si>
  <si>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</si>
  <si>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</si>
  <si>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</si>
  <si>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</si>
  <si>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</si>
  <si>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</si>
  <si>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</si>
  <si>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</si>
  <si>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</si>
  <si>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</si>
  <si>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</si>
  <si>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</si>
  <si>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</si>
  <si>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</si>
  <si>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</si>
  <si>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</si>
  <si>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</si>
  <si>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</si>
  <si>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</si>
  <si>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</si>
  <si>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</si>
  <si>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</si>
  <si>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</si>
  <si>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</si>
  <si>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</si>
  <si>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</si>
  <si>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</si>
  <si>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</si>
  <si>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</si>
  <si>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</si>
  <si>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</si>
  <si>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</si>
  <si>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</si>
  <si>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</si>
  <si>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</si>
  <si>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</si>
  <si>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</si>
  <si>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</si>
  <si>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</si>
  <si>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</si>
  <si>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</si>
  <si>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</si>
  <si>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</si>
  <si>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</si>
  <si>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</si>
  <si>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</si>
  <si>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</si>
  <si>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</si>
  <si>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</si>
  <si>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</si>
  <si>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</si>
  <si>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</si>
  <si>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</si>
  <si>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</si>
  <si>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</si>
  <si>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</si>
  <si>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</si>
  <si>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</si>
  <si>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</si>
  <si>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</si>
  <si>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</si>
  <si>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</si>
  <si>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</si>
  <si>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</si>
  <si>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</si>
  <si>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</si>
  <si>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</si>
  <si>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</si>
  <si>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</si>
  <si>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</si>
  <si>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</si>
  <si>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</si>
  <si>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</si>
  <si>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</si>
  <si>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</si>
  <si>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</si>
  <si>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</si>
  <si>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</si>
  <si>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</si>
  <si>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</si>
  <si>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</si>
  <si>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</si>
  <si>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</si>
  <si>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</si>
  <si>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</si>
  <si>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</si>
  <si>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</si>
  <si>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</si>
  <si>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</si>
  <si>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</si>
  <si>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</si>
  <si>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</si>
  <si>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</si>
  <si>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</si>
  <si>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</si>
  <si>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</si>
  <si>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</si>
  <si>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</si>
  <si>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</si>
  <si>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</si>
  <si>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</si>
  <si>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</si>
  <si>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</si>
  <si>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</si>
  <si>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</si>
  <si>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</si>
  <si>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</si>
  <si>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</si>
  <si>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</si>
  <si>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</si>
  <si>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</si>
  <si>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</si>
  <si>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</si>
  <si>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</si>
  <si>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</si>
  <si>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</si>
  <si>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</si>
  <si>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</si>
  <si>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</si>
  <si>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</si>
  <si>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</si>
  <si>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</si>
  <si>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</si>
  <si>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</si>
  <si>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</si>
  <si>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</si>
  <si>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</si>
  <si>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</si>
  <si>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</si>
  <si>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</si>
  <si>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</si>
  <si>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</si>
  <si>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</si>
  <si>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</si>
  <si>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</si>
  <si>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</si>
  <si>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</si>
  <si>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</si>
  <si>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</si>
  <si>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</si>
  <si>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</si>
  <si>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</si>
  <si>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</si>
  <si>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</si>
  <si>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</si>
  <si>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</si>
  <si>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</si>
  <si>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</si>
  <si>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</si>
  <si>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</si>
  <si>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</si>
  <si>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NAME OF WORK:- Construction @ Village Muharam Leghari</t>
  </si>
  <si>
    <t>The period required to complete the work is 10 months</t>
  </si>
  <si>
    <t>Office of the Chairman Town</t>
  </si>
  <si>
    <t>10 Months</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</si>
</sst>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7">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5" fillId="0" borderId="0" xfId="1" applyFont="1" applyAlignment="1"/>
    <xf numFmtId="0" fontId="5" fillId="0" borderId="0" xfId="1" applyFont="1" applyAlignment="1">
      <alignment horizontal="center"/>
    </xf>
    <xf numFmtId="0" fontId="1" fillId="0" borderId="2" xfId="1" applyBorder="1" applyAlignment="1">
      <alignment horizontal="center"/>
    </xf>
    <xf numFmtId="0" fontId="1" fillId="0" borderId="5" xfId="1" applyBorder="1" applyAlignment="1">
      <alignment horizontal="center"/>
    </xf>
    <xf numFmtId="0" fontId="1" fillId="0" borderId="3" xfId="1" applyBorder="1" applyAlignment="1">
      <alignment horizontal="center"/>
    </xf>
    <xf numFmtId="0" fontId="1" fillId="0" borderId="4" xfId="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2" fontId="1" fillId="0" borderId="2"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0" xfId="1" applyBorder="1" applyAlignment="1">
      <alignment wrapText="1"/>
    </xf>
    <xf numFmtId="0" fontId="3" fillId="0" borderId="0" xfId="1" applyFont="1" applyAlignment="1">
      <alignment horizontal="center"/>
    </xf>
    <xf numFmtId="0" fontId="4" fillId="0" borderId="1" xfId="1" applyFont="1" applyBorder="1" applyAlignment="1">
      <alignment horizontal="center" wrapText="1"/>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xf numFmtId="0" fontId="1" fillId="0" borderId="0" xfId="1" applyFont="1"/>
    <xf numFmtId="0" fontId="21" fillId="0" borderId="0" xfId="1" applyFont="1"/>
    <xf numFmtId="0" fontId="22" fillId="0" borderId="0" xfId="1" applyFont="1"/>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7" workbookViewId="0">
      <selection activeCell="A20" sqref="A20:D20"/>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0" t="s">
        <v>145</v>
      </c>
      <c r="B1" s="130"/>
      <c r="C1" s="130"/>
      <c r="D1" s="130"/>
      <c r="E1" s="130"/>
      <c r="F1" s="130"/>
      <c r="G1" s="130"/>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1" t="str">
        <f>estimate!A3</f>
        <v>Name Of Work:- Construction @ Village Muharam Leghari</v>
      </c>
      <c r="B12" s="131"/>
      <c r="C12" s="131"/>
      <c r="D12" s="131"/>
      <c r="E12" s="131"/>
      <c r="F12" s="131"/>
      <c r="G12" s="131"/>
    </row>
    <row r="13" spans="1:7" ht="73.5" customHeight="1">
      <c r="A13" s="131"/>
      <c r="B13" s="131"/>
      <c r="C13" s="131"/>
      <c r="D13" s="131"/>
      <c r="E13" s="131"/>
      <c r="F13" s="131"/>
      <c r="G13" s="131"/>
    </row>
    <row r="14" spans="1:7" ht="12.75" customHeight="1">
      <c r="A14" s="132" t="s">
        <v>146</v>
      </c>
      <c r="B14" s="132"/>
      <c r="C14" s="133" t="s">
        <v>147</v>
      </c>
      <c r="D14" s="133"/>
    </row>
    <row r="15" spans="1:7" ht="12.75" customHeight="1"/>
    <row r="16" spans="1:7" ht="12.75" customHeight="1"/>
    <row r="17" spans="1:7" ht="23.25" customHeight="1">
      <c r="A17" s="134" t="s">
        <v>148</v>
      </c>
      <c r="B17" s="134"/>
      <c r="C17" s="134"/>
      <c r="D17" s="134"/>
      <c r="E17" s="134"/>
      <c r="F17" s="134"/>
      <c r="G17" s="134"/>
    </row>
    <row r="18" spans="1:7" ht="12.75" customHeight="1"/>
    <row r="19" spans="1:7" ht="12.75" customHeight="1"/>
    <row r="20" spans="1:7" ht="21.75" customHeight="1">
      <c r="A20" s="135" t="s">
        <v>149</v>
      </c>
      <c r="B20" s="135"/>
      <c r="C20" s="135"/>
      <c r="D20" s="135"/>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29" t="s">
        <v>150</v>
      </c>
      <c r="B26" s="129"/>
      <c r="C26" s="129"/>
      <c r="D26" s="129"/>
      <c r="E26" s="129"/>
      <c r="F26" s="129"/>
      <c r="G26" s="129"/>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zoomScale="115" zoomScaleNormal="115" workbookViewId="0">
      <selection activeCell="A15" sqref="A15"/>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37" t="s">
        <v>167</v>
      </c>
      <c r="B1" s="137"/>
      <c r="C1" s="137"/>
      <c r="D1" s="137"/>
      <c r="E1" s="137"/>
    </row>
    <row r="3" spans="1:5" ht="17.25" customHeight="1">
      <c r="A3" s="1" t="s">
        <v>166</v>
      </c>
      <c r="B3" s="138" t="s">
        <v>150</v>
      </c>
      <c r="C3" s="138"/>
      <c r="D3" s="138"/>
      <c r="E3" s="138"/>
    </row>
    <row r="4" spans="1:5" ht="22.5" customHeight="1">
      <c r="A4" s="1" t="s">
        <v>165</v>
      </c>
      <c r="B4" s="138" t="s">
        <v>164</v>
      </c>
      <c r="C4" s="138"/>
      <c r="D4" s="138"/>
      <c r="E4" s="138"/>
    </row>
    <row r="5" spans="1:5" ht="31.5" customHeight="1">
      <c r="A5" s="118" t="s">
        <v>163</v>
      </c>
      <c r="B5" s="139" t="str">
        <f>estimate!A3</f>
        <v>Name Of Work:- Construction @ Village Muharam Leghari</v>
      </c>
      <c r="C5" s="140"/>
      <c r="D5" s="140"/>
      <c r="E5" s="140"/>
    </row>
    <row r="6" spans="1:5" ht="19.5" customHeight="1">
      <c r="A6" s="1" t="s">
        <v>162</v>
      </c>
      <c r="B6" s="117">
        <f>estimate!M209</f>
        <v>800000</v>
      </c>
      <c r="C6" s="116"/>
      <c r="D6" s="116"/>
      <c r="E6" s="116"/>
    </row>
    <row r="8" spans="1:5" ht="46.5" customHeight="1">
      <c r="A8" s="142" t="s">
        <v>161</v>
      </c>
      <c r="B8" s="142"/>
      <c r="C8" s="142"/>
      <c r="D8" s="142"/>
      <c r="E8" s="142"/>
    </row>
    <row r="10" spans="1:5" ht="15.75">
      <c r="A10" s="143" t="s">
        <v>160</v>
      </c>
      <c r="B10" s="143"/>
    </row>
    <row r="12" spans="1:5" ht="0.75" customHeight="1"/>
    <row r="13" spans="1:5">
      <c r="A13" s="1" t="s">
        <v>159</v>
      </c>
      <c r="B13" s="138" t="s">
        <v>158</v>
      </c>
      <c r="C13" s="138"/>
      <c r="D13" s="138"/>
      <c r="E13" s="138"/>
    </row>
    <row r="14" spans="1:5" ht="20.25" customHeight="1">
      <c r="A14" s="1" t="s">
        <v>157</v>
      </c>
      <c r="B14" s="138" t="s">
        <v>221</v>
      </c>
      <c r="C14" s="138"/>
      <c r="D14" s="138"/>
      <c r="E14" s="138"/>
    </row>
    <row r="15" spans="1:5" ht="19.5" customHeight="1">
      <c r="A15" s="1" t="s">
        <v>142</v>
      </c>
      <c r="B15" s="138" t="s">
        <v>156</v>
      </c>
      <c r="C15" s="138"/>
      <c r="D15" s="138"/>
      <c r="E15" s="138"/>
    </row>
    <row r="16" spans="1:5" ht="19.5" customHeight="1"/>
    <row r="21" spans="2:7">
      <c r="B21" s="136"/>
      <c r="C21" s="136"/>
      <c r="D21" s="115"/>
      <c r="E21" s="115"/>
    </row>
    <row r="22" spans="2:7">
      <c r="B22" s="136" t="s">
        <v>155</v>
      </c>
      <c r="C22" s="136"/>
      <c r="D22" s="115" t="s">
        <v>154</v>
      </c>
      <c r="E22" s="115"/>
      <c r="F22" s="115"/>
      <c r="G22" s="90"/>
    </row>
    <row r="23" spans="2:7">
      <c r="B23" s="136" t="s">
        <v>151</v>
      </c>
      <c r="C23" s="136"/>
      <c r="D23" s="115" t="s">
        <v>153</v>
      </c>
      <c r="E23" s="115"/>
      <c r="F23" s="115"/>
    </row>
    <row r="24" spans="2:7">
      <c r="B24" s="136" t="s">
        <v>147</v>
      </c>
      <c r="C24" s="136"/>
      <c r="D24" s="115" t="s">
        <v>147</v>
      </c>
      <c r="E24" s="115"/>
      <c r="F24" s="115"/>
    </row>
    <row r="25" spans="2:7">
      <c r="B25" s="114"/>
      <c r="C25" s="114"/>
      <c r="D25" s="114"/>
      <c r="E25" s="114"/>
      <c r="F25" s="115"/>
    </row>
    <row r="26" spans="2:7">
      <c r="B26" s="114"/>
      <c r="C26" s="114"/>
      <c r="D26" s="114"/>
      <c r="E26" s="114"/>
    </row>
    <row r="29" spans="2:7">
      <c r="C29" s="136" t="s">
        <v>152</v>
      </c>
      <c r="D29" s="141"/>
    </row>
    <row r="30" spans="2:7">
      <c r="C30" s="141" t="s">
        <v>151</v>
      </c>
      <c r="D30" s="141"/>
    </row>
    <row r="31" spans="2:7">
      <c r="C31" s="136" t="s">
        <v>147</v>
      </c>
      <c r="D31" s="136"/>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opLeftCell="A184" workbookViewId="0">
      <selection activeCell="P36" sqref="P36"/>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3" t="s">
        <v>0</v>
      </c>
      <c r="B1" s="143"/>
      <c r="C1" s="143"/>
      <c r="D1" s="143"/>
      <c r="E1" s="143"/>
      <c r="F1" s="143"/>
      <c r="G1" s="143"/>
      <c r="H1" s="143"/>
      <c r="I1" s="143"/>
      <c r="J1" s="143"/>
      <c r="K1" s="143"/>
      <c r="L1" s="143"/>
      <c r="M1" s="143"/>
    </row>
    <row r="2" spans="1:13" ht="19.5" customHeight="1">
      <c r="E2" s="162"/>
      <c r="F2" s="162"/>
      <c r="G2" s="162"/>
      <c r="H2" s="162"/>
    </row>
    <row r="3" spans="1:13" ht="18.75" customHeight="1">
      <c r="A3" s="163" t="s">
        <v>219</v>
      </c>
      <c r="B3" s="163"/>
      <c r="C3" s="163"/>
      <c r="D3" s="163"/>
      <c r="E3" s="163"/>
      <c r="F3" s="163"/>
      <c r="G3" s="163"/>
      <c r="H3" s="163"/>
      <c r="I3" s="163"/>
      <c r="J3" s="163"/>
      <c r="K3" s="163"/>
      <c r="L3" s="163"/>
      <c r="M3" s="163"/>
    </row>
    <row r="4" spans="1:13">
      <c r="A4" s="2" t="s">
        <v>1</v>
      </c>
      <c r="B4" s="148" t="s">
        <v>2</v>
      </c>
      <c r="C4" s="148"/>
      <c r="D4" s="148"/>
      <c r="E4" s="148"/>
      <c r="F4" s="149"/>
      <c r="G4" s="2" t="s">
        <v>3</v>
      </c>
      <c r="H4" s="3" t="s">
        <v>4</v>
      </c>
      <c r="I4" s="3" t="s">
        <v>5</v>
      </c>
      <c r="J4" s="4" t="s">
        <v>6</v>
      </c>
      <c r="K4" s="147" t="s">
        <v>7</v>
      </c>
      <c r="L4" s="149"/>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1" t="s">
        <v>25</v>
      </c>
      <c r="C31" s="161"/>
      <c r="D31" s="161"/>
      <c r="E31" s="161"/>
      <c r="F31" s="161"/>
      <c r="G31" s="18"/>
      <c r="K31" s="27"/>
      <c r="L31" s="28"/>
      <c r="M31" s="8"/>
    </row>
    <row r="32" spans="1:13" ht="15">
      <c r="A32" s="29"/>
      <c r="B32" s="159" t="s">
        <v>26</v>
      </c>
      <c r="C32" s="159"/>
      <c r="D32" s="159"/>
      <c r="E32" s="159"/>
      <c r="F32" s="159"/>
      <c r="G32" s="18"/>
      <c r="K32" s="26"/>
      <c r="L32" s="25"/>
      <c r="M32" s="8"/>
    </row>
    <row r="33" spans="1:13" ht="15">
      <c r="A33" s="29"/>
      <c r="B33" s="159" t="s">
        <v>27</v>
      </c>
      <c r="C33" s="159"/>
      <c r="D33" s="159"/>
      <c r="E33" s="159"/>
      <c r="F33" s="159"/>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9" t="s">
        <v>71</v>
      </c>
      <c r="C109" s="159"/>
      <c r="D109" s="159"/>
      <c r="E109" s="159"/>
      <c r="F109" s="159"/>
      <c r="G109" s="18"/>
      <c r="K109" s="18"/>
      <c r="L109" s="8"/>
      <c r="M109" s="19"/>
    </row>
    <row r="110" spans="1:13" hidden="1">
      <c r="A110" s="6"/>
      <c r="B110" s="159" t="s">
        <v>72</v>
      </c>
      <c r="C110" s="159"/>
      <c r="D110" s="159"/>
      <c r="E110" s="159"/>
      <c r="F110" s="159"/>
      <c r="G110" s="18"/>
      <c r="K110" s="18"/>
      <c r="L110" s="8"/>
      <c r="M110" s="19"/>
    </row>
    <row r="111" spans="1:13" hidden="1">
      <c r="A111" s="6"/>
      <c r="B111" s="159" t="s">
        <v>73</v>
      </c>
      <c r="C111" s="159"/>
      <c r="D111" s="159"/>
      <c r="E111" s="159"/>
      <c r="F111" s="159"/>
      <c r="G111" s="18"/>
      <c r="K111" s="18"/>
      <c r="L111" s="8"/>
      <c r="M111" s="19"/>
    </row>
    <row r="112" spans="1:13" hidden="1">
      <c r="A112" s="6"/>
      <c r="B112" s="159" t="s">
        <v>74</v>
      </c>
      <c r="C112" s="159"/>
      <c r="D112" s="159"/>
      <c r="E112" s="159"/>
      <c r="F112" s="159"/>
      <c r="G112" s="18"/>
      <c r="K112" s="18"/>
      <c r="L112" s="8"/>
      <c r="M112" s="19"/>
    </row>
    <row r="113" spans="1:13" hidden="1">
      <c r="A113" s="6"/>
      <c r="B113" s="159" t="s">
        <v>75</v>
      </c>
      <c r="C113" s="159"/>
      <c r="D113" s="159"/>
      <c r="E113" s="159"/>
      <c r="F113" s="159"/>
      <c r="G113" s="18"/>
      <c r="K113" s="18"/>
      <c r="L113" s="8"/>
      <c r="M113" s="19"/>
    </row>
    <row r="114" spans="1:13" hidden="1">
      <c r="A114" s="6"/>
      <c r="B114" s="159" t="s">
        <v>76</v>
      </c>
      <c r="C114" s="159"/>
      <c r="D114" s="159"/>
      <c r="E114" s="159"/>
      <c r="F114" s="159"/>
      <c r="G114" s="18"/>
      <c r="K114" s="18"/>
      <c r="L114" s="8"/>
      <c r="M114" s="19"/>
    </row>
    <row r="115" spans="1:13" hidden="1">
      <c r="A115" s="6"/>
      <c r="B115" s="159" t="s">
        <v>77</v>
      </c>
      <c r="C115" s="159"/>
      <c r="D115" s="159"/>
      <c r="E115" s="159"/>
      <c r="F115" s="159"/>
      <c r="G115" s="18"/>
      <c r="K115" s="18"/>
      <c r="L115" s="8"/>
      <c r="M115" s="19"/>
    </row>
    <row r="116" spans="1:13" hidden="1">
      <c r="A116" s="6"/>
      <c r="B116" s="159" t="s">
        <v>78</v>
      </c>
      <c r="C116" s="159"/>
      <c r="D116" s="159"/>
      <c r="E116" s="159"/>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9" t="s">
        <v>80</v>
      </c>
      <c r="C123" s="159"/>
      <c r="D123" s="159"/>
      <c r="E123" s="159"/>
      <c r="F123" s="159"/>
      <c r="G123" s="18"/>
      <c r="K123" s="18"/>
      <c r="L123" s="8"/>
      <c r="M123" s="19"/>
    </row>
    <row r="124" spans="1:13" hidden="1">
      <c r="A124" s="6"/>
      <c r="B124" s="159" t="s">
        <v>81</v>
      </c>
      <c r="C124" s="159"/>
      <c r="D124" s="159"/>
      <c r="E124" s="159"/>
      <c r="F124" s="159"/>
      <c r="G124" s="18"/>
      <c r="K124" s="18"/>
      <c r="L124" s="8"/>
      <c r="M124" s="19"/>
    </row>
    <row r="125" spans="1:13" hidden="1">
      <c r="A125" s="6"/>
      <c r="B125" s="159" t="s">
        <v>82</v>
      </c>
      <c r="C125" s="159"/>
      <c r="D125" s="159"/>
      <c r="E125" s="159"/>
      <c r="F125" s="159"/>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60">
        <v>112</v>
      </c>
      <c r="I129" s="160"/>
      <c r="J129" s="160"/>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9" t="s">
        <v>71</v>
      </c>
      <c r="C150" s="159"/>
      <c r="D150" s="159"/>
      <c r="E150" s="159"/>
      <c r="F150" s="159"/>
      <c r="G150" s="18"/>
      <c r="K150" s="18"/>
      <c r="L150" s="8"/>
      <c r="M150" s="8"/>
    </row>
    <row r="151" spans="1:13">
      <c r="A151" s="6"/>
      <c r="B151" s="159" t="s">
        <v>72</v>
      </c>
      <c r="C151" s="159"/>
      <c r="D151" s="159"/>
      <c r="E151" s="159"/>
      <c r="F151" s="159"/>
      <c r="G151" s="18"/>
      <c r="K151" s="18"/>
      <c r="L151" s="8"/>
      <c r="M151" s="8"/>
    </row>
    <row r="152" spans="1:13">
      <c r="A152" s="6"/>
      <c r="B152" s="159" t="s">
        <v>73</v>
      </c>
      <c r="C152" s="159"/>
      <c r="D152" s="159"/>
      <c r="E152" s="159"/>
      <c r="F152" s="159"/>
      <c r="G152" s="18"/>
      <c r="K152" s="18"/>
      <c r="L152" s="8"/>
      <c r="M152" s="8"/>
    </row>
    <row r="153" spans="1:13">
      <c r="A153" s="6"/>
      <c r="B153" s="159" t="s">
        <v>74</v>
      </c>
      <c r="C153" s="159"/>
      <c r="D153" s="159"/>
      <c r="E153" s="159"/>
      <c r="F153" s="159"/>
      <c r="G153" s="18"/>
      <c r="K153" s="18"/>
      <c r="L153" s="8"/>
      <c r="M153" s="8"/>
    </row>
    <row r="154" spans="1:13">
      <c r="A154" s="6"/>
      <c r="B154" s="159" t="s">
        <v>75</v>
      </c>
      <c r="C154" s="159"/>
      <c r="D154" s="159"/>
      <c r="E154" s="159"/>
      <c r="F154" s="159"/>
      <c r="G154" s="18"/>
      <c r="K154" s="18"/>
      <c r="L154" s="8"/>
      <c r="M154" s="8"/>
    </row>
    <row r="155" spans="1:13">
      <c r="A155" s="6"/>
      <c r="B155" s="159" t="s">
        <v>76</v>
      </c>
      <c r="C155" s="159"/>
      <c r="D155" s="159"/>
      <c r="E155" s="159"/>
      <c r="F155" s="159"/>
      <c r="G155" s="18"/>
      <c r="K155" s="18"/>
      <c r="L155" s="8"/>
      <c r="M155" s="8"/>
    </row>
    <row r="156" spans="1:13">
      <c r="A156" s="6"/>
      <c r="B156" s="159" t="s">
        <v>77</v>
      </c>
      <c r="C156" s="159"/>
      <c r="D156" s="159"/>
      <c r="E156" s="159"/>
      <c r="F156" s="159"/>
      <c r="G156" s="18"/>
      <c r="K156" s="18"/>
      <c r="L156" s="8"/>
      <c r="M156" s="8"/>
    </row>
    <row r="157" spans="1:13">
      <c r="A157" s="6"/>
      <c r="B157" s="159" t="s">
        <v>78</v>
      </c>
      <c r="C157" s="159"/>
      <c r="D157" s="159"/>
      <c r="E157" s="159"/>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9" t="s">
        <v>80</v>
      </c>
      <c r="C163" s="159"/>
      <c r="D163" s="159"/>
      <c r="E163" s="159"/>
      <c r="F163" s="159"/>
      <c r="G163" s="18"/>
      <c r="K163" s="18"/>
      <c r="L163" s="8"/>
      <c r="M163" s="8"/>
    </row>
    <row r="164" spans="1:13">
      <c r="A164" s="6"/>
      <c r="B164" s="159" t="s">
        <v>81</v>
      </c>
      <c r="C164" s="159"/>
      <c r="D164" s="159"/>
      <c r="E164" s="159"/>
      <c r="F164" s="159"/>
      <c r="G164" s="18"/>
      <c r="K164" s="18"/>
      <c r="L164" s="8"/>
      <c r="M164" s="8"/>
    </row>
    <row r="165" spans="1:13">
      <c r="A165" s="6"/>
      <c r="B165" s="159" t="s">
        <v>82</v>
      </c>
      <c r="C165" s="159"/>
      <c r="D165" s="159"/>
      <c r="E165" s="159"/>
      <c r="F165" s="159"/>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815.04000000000008</v>
      </c>
      <c r="G192" s="18" t="s">
        <v>12</v>
      </c>
      <c r="H192" s="63" t="s">
        <v>13</v>
      </c>
      <c r="I192" s="63" t="s">
        <v>14</v>
      </c>
      <c r="J192" s="64">
        <v>3083.72</v>
      </c>
      <c r="K192" s="18" t="s">
        <v>30</v>
      </c>
      <c r="L192" s="8" t="s">
        <v>28</v>
      </c>
      <c r="M192" s="19">
        <f>ROUND(F192*J192/100,0)</f>
        <v>25134</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78481.28571428571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726415.28571428568</v>
      </c>
      <c r="G207" s="77"/>
      <c r="H207" s="82"/>
      <c r="I207" s="74"/>
      <c r="J207" s="74"/>
      <c r="K207" s="8" t="s">
        <v>28</v>
      </c>
      <c r="L207" s="74"/>
      <c r="M207" s="78">
        <f>ROUND(F207*C207,0)</f>
        <v>72642</v>
      </c>
    </row>
    <row r="208" spans="1:13">
      <c r="A208" s="2"/>
      <c r="B208" s="71"/>
      <c r="C208" s="72"/>
      <c r="D208" s="72"/>
      <c r="E208" s="72"/>
      <c r="F208" s="73"/>
      <c r="G208" s="74"/>
      <c r="H208" s="74"/>
      <c r="I208" s="74"/>
      <c r="J208" s="74"/>
      <c r="K208" s="74"/>
      <c r="L208" s="74"/>
      <c r="M208" s="78">
        <f>SUM(M205:M207)</f>
        <v>799057.28571428568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44" t="s">
        <v>124</v>
      </c>
      <c r="C215" s="144"/>
      <c r="D215" s="144"/>
      <c r="E215" s="144"/>
      <c r="I215" s="145" t="s">
        <v>154</v>
      </c>
      <c r="J215" s="145"/>
      <c r="K215" s="145"/>
      <c r="L215" s="145"/>
      <c r="M215" s="145"/>
    </row>
    <row r="216" spans="1:13">
      <c r="B216" s="141" t="s">
        <v>0</v>
      </c>
      <c r="C216" s="141"/>
      <c r="D216" s="141"/>
      <c r="E216" s="141"/>
      <c r="F216" s="89"/>
      <c r="I216" s="141" t="s">
        <v>0</v>
      </c>
      <c r="J216" s="141"/>
      <c r="K216" s="141"/>
      <c r="L216" s="141"/>
      <c r="M216" s="141"/>
    </row>
    <row r="217" spans="1:13">
      <c r="B217" s="141"/>
      <c r="C217" s="141"/>
      <c r="D217" s="141"/>
      <c r="E217" s="141"/>
      <c r="I217" s="141"/>
      <c r="J217" s="141"/>
      <c r="K217" s="141"/>
      <c r="L217" s="141"/>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3" t="s">
        <v>126</v>
      </c>
      <c r="E315" s="143"/>
      <c r="F315" s="143"/>
      <c r="G315" s="143"/>
      <c r="H315" s="143"/>
      <c r="I315" s="143"/>
      <c r="J315" s="143"/>
      <c r="K315" s="93"/>
    </row>
    <row r="316" spans="1:13" ht="15" hidden="1">
      <c r="A316" s="45"/>
      <c r="B316" s="67"/>
      <c r="C316" s="67"/>
      <c r="D316" s="67"/>
      <c r="E316" s="67"/>
      <c r="F316" s="67"/>
      <c r="G316" s="94"/>
      <c r="H316" s="94"/>
      <c r="I316" s="94"/>
      <c r="J316" s="94"/>
      <c r="K316" s="94"/>
      <c r="L316" s="67"/>
      <c r="M316" s="67"/>
    </row>
    <row r="317" spans="1:13">
      <c r="A317" s="3" t="s">
        <v>1</v>
      </c>
      <c r="B317" s="147" t="s">
        <v>127</v>
      </c>
      <c r="C317" s="149"/>
      <c r="D317" s="3" t="s">
        <v>7</v>
      </c>
      <c r="E317" s="146" t="s">
        <v>128</v>
      </c>
      <c r="F317" s="146"/>
      <c r="G317" s="146" t="s">
        <v>129</v>
      </c>
      <c r="H317" s="146"/>
      <c r="I317" s="3" t="s">
        <v>130</v>
      </c>
      <c r="J317" s="3" t="s">
        <v>131</v>
      </c>
      <c r="K317" s="146" t="s">
        <v>132</v>
      </c>
      <c r="L317" s="146"/>
      <c r="M317" s="3" t="s">
        <v>133</v>
      </c>
    </row>
    <row r="318" spans="1:13">
      <c r="A318" s="3">
        <v>1</v>
      </c>
      <c r="B318" s="2" t="s">
        <v>134</v>
      </c>
      <c r="C318" s="2"/>
      <c r="D318" s="95">
        <f>F60</f>
        <v>123</v>
      </c>
      <c r="E318" s="146" t="s">
        <v>135</v>
      </c>
      <c r="F318" s="146"/>
      <c r="G318" s="152">
        <f>D318*96%</f>
        <v>118.08</v>
      </c>
      <c r="H318" s="152"/>
      <c r="I318" s="2">
        <f>D318*48%</f>
        <v>59.04</v>
      </c>
      <c r="J318" s="95">
        <f>D318*9.6%</f>
        <v>11.808</v>
      </c>
      <c r="K318" s="146" t="s">
        <v>135</v>
      </c>
      <c r="L318" s="146"/>
      <c r="M318" s="3" t="s">
        <v>135</v>
      </c>
    </row>
    <row r="319" spans="1:13">
      <c r="A319" s="3">
        <v>2</v>
      </c>
      <c r="B319" s="2" t="s">
        <v>136</v>
      </c>
      <c r="C319" s="2"/>
      <c r="D319" s="95">
        <f>F52</f>
        <v>995.68000000000006</v>
      </c>
      <c r="E319" s="146" t="s">
        <v>135</v>
      </c>
      <c r="F319" s="146"/>
      <c r="G319" s="146" t="s">
        <v>135</v>
      </c>
      <c r="H319" s="146"/>
      <c r="I319" s="2">
        <f>D319*25%</f>
        <v>248.92000000000002</v>
      </c>
      <c r="J319" s="95">
        <f>D319*3.44%</f>
        <v>34.251392000000003</v>
      </c>
      <c r="K319" s="152">
        <f>D319*1350%</f>
        <v>13441.68</v>
      </c>
      <c r="L319" s="152"/>
      <c r="M319" s="3" t="s">
        <v>135</v>
      </c>
    </row>
    <row r="320" spans="1:13" hidden="1">
      <c r="A320" s="3">
        <v>3</v>
      </c>
      <c r="B320" s="2" t="s">
        <v>137</v>
      </c>
      <c r="C320" s="2"/>
      <c r="D320" s="95">
        <f>F121</f>
        <v>0</v>
      </c>
      <c r="E320" s="146" t="s">
        <v>135</v>
      </c>
      <c r="F320" s="146"/>
      <c r="G320" s="152">
        <f>D320*88%</f>
        <v>0</v>
      </c>
      <c r="H320" s="152"/>
      <c r="I320" s="95">
        <f>D320*44%</f>
        <v>0</v>
      </c>
      <c r="J320" s="96">
        <f>D320*17.6%</f>
        <v>0</v>
      </c>
      <c r="K320" s="152" t="s">
        <v>135</v>
      </c>
      <c r="L320" s="152"/>
      <c r="M320" s="97">
        <f>D320*4%</f>
        <v>0</v>
      </c>
    </row>
    <row r="321" spans="1:13" hidden="1">
      <c r="A321" s="3">
        <v>5</v>
      </c>
      <c r="B321" s="2" t="s">
        <v>138</v>
      </c>
      <c r="C321" s="2"/>
      <c r="D321" s="95" t="e">
        <f>F95</f>
        <v>#REF!</v>
      </c>
      <c r="E321" s="146" t="s">
        <v>135</v>
      </c>
      <c r="F321" s="146"/>
      <c r="G321" s="146" t="s">
        <v>135</v>
      </c>
      <c r="H321" s="146"/>
      <c r="I321" s="95" t="e">
        <f>D321*3.6%</f>
        <v>#REF!</v>
      </c>
      <c r="J321" s="95" t="e">
        <f>D321*0.73%</f>
        <v>#REF!</v>
      </c>
      <c r="K321" s="146"/>
      <c r="L321" s="14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f>D323*88%</f>
        <v>696.96</v>
      </c>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47" t="s">
        <v>140</v>
      </c>
      <c r="C325" s="148"/>
      <c r="D325" s="149"/>
      <c r="E325" s="146">
        <f>SUM(E318:E321)</f>
        <v>0</v>
      </c>
      <c r="F325" s="146"/>
      <c r="G325" s="150">
        <f>G318+H323</f>
        <v>815.04000000000008</v>
      </c>
      <c r="H325" s="151"/>
      <c r="I325" s="95">
        <f>I323+I322+I319+I318</f>
        <v>657.88</v>
      </c>
      <c r="J325" s="95">
        <f>J323+J322+J319+J318</f>
        <v>185.74339200000003</v>
      </c>
      <c r="K325" s="152">
        <f>K319</f>
        <v>13441.68</v>
      </c>
      <c r="L325" s="152"/>
      <c r="M325" s="97">
        <f>M323</f>
        <v>31.821428571428573</v>
      </c>
    </row>
    <row r="326" spans="1:13">
      <c r="A326" s="3"/>
      <c r="B326" s="153" t="s">
        <v>141</v>
      </c>
      <c r="C326" s="154"/>
      <c r="D326" s="155"/>
      <c r="E326" s="156">
        <f>E325</f>
        <v>0</v>
      </c>
      <c r="F326" s="157"/>
      <c r="G326" s="156">
        <f>G325</f>
        <v>815.04000000000008</v>
      </c>
      <c r="H326" s="155"/>
      <c r="I326" s="103">
        <f>I325</f>
        <v>657.88</v>
      </c>
      <c r="J326" s="103">
        <f>J325</f>
        <v>185.74339200000003</v>
      </c>
      <c r="K326" s="156">
        <f>K325</f>
        <v>13441.68</v>
      </c>
      <c r="L326" s="157"/>
      <c r="M326" s="104">
        <f>M325</f>
        <v>31.821428571428573</v>
      </c>
    </row>
    <row r="327" spans="1:13">
      <c r="A327" s="90"/>
    </row>
    <row r="328" spans="1:13">
      <c r="G328" s="158"/>
      <c r="H328" s="158"/>
    </row>
    <row r="329" spans="1:13">
      <c r="G329" s="24"/>
      <c r="H329" s="24"/>
    </row>
    <row r="330" spans="1:13">
      <c r="G330" s="24"/>
      <c r="H330" s="24"/>
    </row>
    <row r="331" spans="1:13">
      <c r="G331" s="24"/>
      <c r="H331" s="24"/>
    </row>
    <row r="333" spans="1:13">
      <c r="B333" s="144"/>
      <c r="C333" s="144"/>
      <c r="D333" s="144"/>
      <c r="E333" s="144"/>
      <c r="I333" s="145" t="s">
        <v>125</v>
      </c>
      <c r="J333" s="145"/>
      <c r="K333" s="145"/>
      <c r="L333" s="145"/>
      <c r="M333" s="145"/>
    </row>
    <row r="334" spans="1:13">
      <c r="B334" s="141"/>
      <c r="C334" s="141"/>
      <c r="D334" s="141"/>
      <c r="E334" s="141"/>
      <c r="F334" s="89"/>
      <c r="I334" s="141" t="s">
        <v>0</v>
      </c>
      <c r="J334" s="141"/>
      <c r="K334" s="141"/>
      <c r="L334" s="141"/>
      <c r="M334" s="141"/>
    </row>
    <row r="335" spans="1:13">
      <c r="B335" s="141"/>
      <c r="C335" s="141"/>
      <c r="D335" s="141"/>
      <c r="E335" s="141"/>
      <c r="I335" s="141"/>
      <c r="J335" s="141"/>
      <c r="K335" s="141"/>
      <c r="L335" s="141"/>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3"/>
      <c r="C362" s="143"/>
      <c r="D362" s="143"/>
      <c r="E362" s="143"/>
      <c r="F362" s="143"/>
      <c r="G362" s="143"/>
      <c r="H362" s="143"/>
      <c r="I362" s="143"/>
      <c r="J362" s="143"/>
      <c r="K362" s="143"/>
    </row>
  </sheetData>
  <mergeCells count="70">
    <mergeCell ref="B31:F31"/>
    <mergeCell ref="A1:M1"/>
    <mergeCell ref="E2:H2"/>
    <mergeCell ref="A3:M3"/>
    <mergeCell ref="B4:F4"/>
    <mergeCell ref="K4:L4"/>
    <mergeCell ref="B124:F124"/>
    <mergeCell ref="B32:F32"/>
    <mergeCell ref="B33:F33"/>
    <mergeCell ref="B109:F109"/>
    <mergeCell ref="B110:F110"/>
    <mergeCell ref="B111:F111"/>
    <mergeCell ref="B112:F112"/>
    <mergeCell ref="B113:F113"/>
    <mergeCell ref="B114:F114"/>
    <mergeCell ref="B115:F115"/>
    <mergeCell ref="B116:E116"/>
    <mergeCell ref="B123:F123"/>
    <mergeCell ref="B164:F164"/>
    <mergeCell ref="B125:F125"/>
    <mergeCell ref="H129:J129"/>
    <mergeCell ref="B150:F150"/>
    <mergeCell ref="B151:F151"/>
    <mergeCell ref="B152:F152"/>
    <mergeCell ref="B153:F153"/>
    <mergeCell ref="B154:F154"/>
    <mergeCell ref="B155:F155"/>
    <mergeCell ref="B156:F156"/>
    <mergeCell ref="B157:E157"/>
    <mergeCell ref="B163:F163"/>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E319:F319"/>
    <mergeCell ref="G319:H319"/>
    <mergeCell ref="K319:L319"/>
    <mergeCell ref="E320:F320"/>
    <mergeCell ref="G320:H320"/>
    <mergeCell ref="K320:L320"/>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B334:E334"/>
    <mergeCell ref="I334:M334"/>
    <mergeCell ref="B335:E335"/>
    <mergeCell ref="I335:L335"/>
    <mergeCell ref="B362:K362"/>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1" workbookViewId="0">
      <selection activeCell="I155" sqref="I155"/>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3" t="s">
        <v>0</v>
      </c>
      <c r="B1" s="143"/>
      <c r="C1" s="143"/>
      <c r="D1" s="143"/>
      <c r="E1" s="143"/>
      <c r="F1" s="143"/>
      <c r="G1" s="143"/>
      <c r="H1" s="143"/>
      <c r="I1" s="143"/>
      <c r="J1" s="143"/>
      <c r="K1" s="143"/>
      <c r="L1" s="143"/>
      <c r="M1" s="143"/>
    </row>
    <row r="2" spans="1:13" ht="19.5" customHeight="1">
      <c r="E2" s="162"/>
      <c r="F2" s="162"/>
      <c r="G2" s="162"/>
      <c r="H2" s="162"/>
    </row>
    <row r="3" spans="1:13" ht="18.75" customHeight="1">
      <c r="A3" s="163" t="s">
        <v>220</v>
      </c>
      <c r="B3" s="163"/>
      <c r="C3" s="163"/>
      <c r="D3" s="163"/>
      <c r="E3" s="163"/>
      <c r="F3" s="163"/>
      <c r="G3" s="163"/>
      <c r="H3" s="163"/>
      <c r="I3" s="163"/>
      <c r="J3" s="163"/>
      <c r="K3" s="163"/>
      <c r="L3" s="163"/>
      <c r="M3" s="163"/>
    </row>
    <row r="4" spans="1:13">
      <c r="A4" s="2" t="s">
        <v>1</v>
      </c>
      <c r="B4" s="148" t="s">
        <v>2</v>
      </c>
      <c r="C4" s="148"/>
      <c r="D4" s="148"/>
      <c r="E4" s="148"/>
      <c r="F4" s="149"/>
      <c r="G4" s="2" t="s">
        <v>143</v>
      </c>
      <c r="H4" s="3"/>
      <c r="I4" s="3"/>
      <c r="J4" s="4" t="s">
        <v>142</v>
      </c>
      <c r="K4" s="147" t="s">
        <v>144</v>
      </c>
      <c r="L4" s="149"/>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1" t="s">
        <v>25</v>
      </c>
      <c r="C31" s="161"/>
      <c r="D31" s="161"/>
      <c r="E31" s="161"/>
      <c r="F31" s="161"/>
      <c r="G31" s="18"/>
      <c r="K31" s="27"/>
      <c r="L31" s="28"/>
      <c r="M31" s="8"/>
    </row>
    <row r="32" spans="1:13" ht="15">
      <c r="A32" s="29"/>
      <c r="B32" s="159" t="s">
        <v>26</v>
      </c>
      <c r="C32" s="159"/>
      <c r="D32" s="159"/>
      <c r="E32" s="159"/>
      <c r="F32" s="159"/>
      <c r="G32" s="18"/>
      <c r="K32" s="26"/>
      <c r="L32" s="25"/>
      <c r="M32" s="8"/>
    </row>
    <row r="33" spans="1:13" ht="15">
      <c r="A33" s="29"/>
      <c r="B33" s="159" t="s">
        <v>27</v>
      </c>
      <c r="C33" s="159"/>
      <c r="D33" s="159"/>
      <c r="E33" s="159"/>
      <c r="F33" s="159"/>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9" t="s">
        <v>71</v>
      </c>
      <c r="C91" s="159"/>
      <c r="D91" s="159"/>
      <c r="E91" s="159"/>
      <c r="F91" s="159"/>
      <c r="G91" s="18"/>
      <c r="K91" s="18"/>
      <c r="L91" s="8"/>
      <c r="M91" s="19"/>
    </row>
    <row r="92" spans="1:13" hidden="1">
      <c r="A92" s="6"/>
      <c r="B92" s="159" t="s">
        <v>72</v>
      </c>
      <c r="C92" s="159"/>
      <c r="D92" s="159"/>
      <c r="E92" s="159"/>
      <c r="F92" s="159"/>
      <c r="G92" s="18"/>
      <c r="K92" s="18"/>
      <c r="L92" s="8"/>
      <c r="M92" s="19"/>
    </row>
    <row r="93" spans="1:13" hidden="1">
      <c r="A93" s="6"/>
      <c r="B93" s="159" t="s">
        <v>73</v>
      </c>
      <c r="C93" s="159"/>
      <c r="D93" s="159"/>
      <c r="E93" s="159"/>
      <c r="F93" s="159"/>
      <c r="G93" s="18"/>
      <c r="K93" s="18"/>
      <c r="L93" s="8"/>
      <c r="M93" s="19"/>
    </row>
    <row r="94" spans="1:13" hidden="1">
      <c r="A94" s="6"/>
      <c r="B94" s="159" t="s">
        <v>74</v>
      </c>
      <c r="C94" s="159"/>
      <c r="D94" s="159"/>
      <c r="E94" s="159"/>
      <c r="F94" s="159"/>
      <c r="G94" s="18"/>
      <c r="K94" s="18"/>
      <c r="L94" s="8"/>
      <c r="M94" s="19"/>
    </row>
    <row r="95" spans="1:13" hidden="1">
      <c r="A95" s="6"/>
      <c r="B95" s="159" t="s">
        <v>75</v>
      </c>
      <c r="C95" s="159"/>
      <c r="D95" s="159"/>
      <c r="E95" s="159"/>
      <c r="F95" s="159"/>
      <c r="G95" s="18"/>
      <c r="K95" s="18"/>
      <c r="L95" s="8"/>
      <c r="M95" s="19"/>
    </row>
    <row r="96" spans="1:13" hidden="1">
      <c r="A96" s="6"/>
      <c r="B96" s="159" t="s">
        <v>76</v>
      </c>
      <c r="C96" s="159"/>
      <c r="D96" s="159"/>
      <c r="E96" s="159"/>
      <c r="F96" s="159"/>
      <c r="G96" s="18"/>
      <c r="K96" s="18"/>
      <c r="L96" s="8"/>
      <c r="M96" s="19"/>
    </row>
    <row r="97" spans="1:13" hidden="1">
      <c r="A97" s="6"/>
      <c r="B97" s="159" t="s">
        <v>77</v>
      </c>
      <c r="C97" s="159"/>
      <c r="D97" s="159"/>
      <c r="E97" s="159"/>
      <c r="F97" s="159"/>
      <c r="G97" s="18"/>
      <c r="K97" s="18"/>
      <c r="L97" s="8"/>
      <c r="M97" s="19"/>
    </row>
    <row r="98" spans="1:13" hidden="1">
      <c r="A98" s="6"/>
      <c r="B98" s="159" t="s">
        <v>78</v>
      </c>
      <c r="C98" s="159"/>
      <c r="D98" s="159"/>
      <c r="E98" s="159"/>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9" t="s">
        <v>80</v>
      </c>
      <c r="C105" s="159"/>
      <c r="D105" s="159"/>
      <c r="E105" s="159"/>
      <c r="F105" s="159"/>
      <c r="G105" s="18"/>
      <c r="K105" s="18"/>
      <c r="L105" s="8"/>
      <c r="M105" s="19"/>
    </row>
    <row r="106" spans="1:13" hidden="1">
      <c r="A106" s="6"/>
      <c r="B106" s="159" t="s">
        <v>81</v>
      </c>
      <c r="C106" s="159"/>
      <c r="D106" s="159"/>
      <c r="E106" s="159"/>
      <c r="F106" s="159"/>
      <c r="G106" s="18"/>
      <c r="K106" s="18"/>
      <c r="L106" s="8"/>
      <c r="M106" s="19"/>
    </row>
    <row r="107" spans="1:13" hidden="1">
      <c r="A107" s="6"/>
      <c r="B107" s="159" t="s">
        <v>82</v>
      </c>
      <c r="C107" s="159"/>
      <c r="D107" s="159"/>
      <c r="E107" s="159"/>
      <c r="F107" s="159"/>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60">
        <v>112</v>
      </c>
      <c r="I111" s="160"/>
      <c r="J111" s="160"/>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9" t="s">
        <v>71</v>
      </c>
      <c r="C132" s="159"/>
      <c r="D132" s="159"/>
      <c r="E132" s="159"/>
      <c r="F132" s="159"/>
      <c r="G132" s="18"/>
      <c r="K132" s="18"/>
      <c r="L132" s="8"/>
      <c r="M132" s="8"/>
    </row>
    <row r="133" spans="1:13">
      <c r="A133" s="6"/>
      <c r="B133" s="159" t="s">
        <v>72</v>
      </c>
      <c r="C133" s="159"/>
      <c r="D133" s="159"/>
      <c r="E133" s="159"/>
      <c r="F133" s="159"/>
      <c r="G133" s="18"/>
      <c r="K133" s="18"/>
      <c r="L133" s="8"/>
      <c r="M133" s="8"/>
    </row>
    <row r="134" spans="1:13">
      <c r="A134" s="6"/>
      <c r="B134" s="159" t="s">
        <v>73</v>
      </c>
      <c r="C134" s="159"/>
      <c r="D134" s="159"/>
      <c r="E134" s="159"/>
      <c r="F134" s="159"/>
      <c r="G134" s="18"/>
      <c r="K134" s="18"/>
      <c r="L134" s="8"/>
      <c r="M134" s="8"/>
    </row>
    <row r="135" spans="1:13">
      <c r="A135" s="6"/>
      <c r="B135" s="159" t="s">
        <v>74</v>
      </c>
      <c r="C135" s="159"/>
      <c r="D135" s="159"/>
      <c r="E135" s="159"/>
      <c r="F135" s="159"/>
      <c r="G135" s="18"/>
      <c r="K135" s="18"/>
      <c r="L135" s="8"/>
      <c r="M135" s="8"/>
    </row>
    <row r="136" spans="1:13">
      <c r="A136" s="6"/>
      <c r="B136" s="159" t="s">
        <v>75</v>
      </c>
      <c r="C136" s="159"/>
      <c r="D136" s="159"/>
      <c r="E136" s="159"/>
      <c r="F136" s="159"/>
      <c r="G136" s="18"/>
      <c r="K136" s="18"/>
      <c r="L136" s="8"/>
      <c r="M136" s="8"/>
    </row>
    <row r="137" spans="1:13">
      <c r="A137" s="6"/>
      <c r="B137" s="159" t="s">
        <v>76</v>
      </c>
      <c r="C137" s="159"/>
      <c r="D137" s="159"/>
      <c r="E137" s="159"/>
      <c r="F137" s="159"/>
      <c r="G137" s="18"/>
      <c r="K137" s="18"/>
      <c r="L137" s="8"/>
      <c r="M137" s="8"/>
    </row>
    <row r="138" spans="1:13">
      <c r="A138" s="6"/>
      <c r="B138" s="159" t="s">
        <v>77</v>
      </c>
      <c r="C138" s="159"/>
      <c r="D138" s="159"/>
      <c r="E138" s="159"/>
      <c r="F138" s="159"/>
      <c r="G138" s="18"/>
      <c r="K138" s="18"/>
      <c r="L138" s="8"/>
      <c r="M138" s="8"/>
    </row>
    <row r="139" spans="1:13">
      <c r="A139" s="6"/>
      <c r="B139" s="159" t="s">
        <v>78</v>
      </c>
      <c r="C139" s="159"/>
      <c r="D139" s="159"/>
      <c r="E139" s="159"/>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9" t="s">
        <v>80</v>
      </c>
      <c r="C141" s="159"/>
      <c r="D141" s="159"/>
      <c r="E141" s="159"/>
      <c r="F141" s="159"/>
      <c r="G141" s="18"/>
      <c r="K141" s="18"/>
      <c r="L141" s="8"/>
      <c r="M141" s="8"/>
    </row>
    <row r="142" spans="1:13">
      <c r="A142" s="6"/>
      <c r="B142" s="159" t="s">
        <v>81</v>
      </c>
      <c r="C142" s="159"/>
      <c r="D142" s="159"/>
      <c r="E142" s="159"/>
      <c r="F142" s="159"/>
      <c r="G142" s="18"/>
      <c r="K142" s="18"/>
      <c r="L142" s="8"/>
      <c r="M142" s="8"/>
    </row>
    <row r="143" spans="1:13">
      <c r="A143" s="6"/>
      <c r="B143" s="159" t="s">
        <v>82</v>
      </c>
      <c r="C143" s="159"/>
      <c r="D143" s="159"/>
      <c r="E143" s="159"/>
      <c r="F143" s="159"/>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44" t="s">
        <v>124</v>
      </c>
      <c r="C168" s="144"/>
      <c r="D168" s="144"/>
      <c r="E168" s="144"/>
      <c r="I168" s="145" t="s">
        <v>125</v>
      </c>
      <c r="J168" s="145"/>
      <c r="K168" s="145"/>
      <c r="L168" s="145"/>
      <c r="M168" s="145"/>
    </row>
    <row r="169" spans="1:13">
      <c r="B169" s="141" t="s">
        <v>0</v>
      </c>
      <c r="C169" s="141"/>
      <c r="D169" s="141"/>
      <c r="E169" s="141"/>
      <c r="F169" s="89"/>
      <c r="I169" s="141" t="s">
        <v>0</v>
      </c>
      <c r="J169" s="141"/>
      <c r="K169" s="141"/>
      <c r="L169" s="141"/>
      <c r="M169" s="141"/>
    </row>
    <row r="170" spans="1:13">
      <c r="B170" s="141"/>
      <c r="C170" s="141"/>
      <c r="D170" s="141"/>
      <c r="E170" s="141"/>
      <c r="I170" s="141"/>
      <c r="J170" s="141"/>
      <c r="K170" s="141"/>
      <c r="L170" s="141"/>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1"/>
      <c r="C223" s="141"/>
      <c r="D223" s="141"/>
      <c r="E223" s="141"/>
      <c r="I223" s="141"/>
      <c r="J223" s="141"/>
      <c r="K223" s="141"/>
      <c r="L223" s="141"/>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3"/>
      <c r="C250" s="143"/>
      <c r="D250" s="143"/>
      <c r="E250" s="143"/>
      <c r="F250" s="143"/>
      <c r="G250" s="143"/>
      <c r="H250" s="143"/>
      <c r="I250" s="143"/>
      <c r="J250" s="143"/>
      <c r="K250" s="143"/>
    </row>
  </sheetData>
  <mergeCells count="40">
    <mergeCell ref="B31:F31"/>
    <mergeCell ref="A1:M1"/>
    <mergeCell ref="E2:H2"/>
    <mergeCell ref="A3:M3"/>
    <mergeCell ref="B4:F4"/>
    <mergeCell ref="K4:L4"/>
    <mergeCell ref="B106:F106"/>
    <mergeCell ref="B32:F32"/>
    <mergeCell ref="B33:F33"/>
    <mergeCell ref="B91:F91"/>
    <mergeCell ref="B92:F92"/>
    <mergeCell ref="B93:F93"/>
    <mergeCell ref="B94:F94"/>
    <mergeCell ref="B95:F95"/>
    <mergeCell ref="B96:F96"/>
    <mergeCell ref="B97:F97"/>
    <mergeCell ref="B98:E98"/>
    <mergeCell ref="B105:F105"/>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43:F143"/>
    <mergeCell ref="B168:E168"/>
    <mergeCell ref="I168:M168"/>
    <mergeCell ref="B169:E169"/>
    <mergeCell ref="I169:M169"/>
    <mergeCell ref="B170:E170"/>
    <mergeCell ref="I170:L170"/>
    <mergeCell ref="B223:E223"/>
    <mergeCell ref="I223:L223"/>
    <mergeCell ref="B250:K250"/>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abSelected="1" workbookViewId="0">
      <selection activeCell="A17" sqref="A17:D17"/>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66" t="s">
        <v>168</v>
      </c>
      <c r="B1" s="166"/>
      <c r="C1" s="166"/>
      <c r="D1" s="166"/>
      <c r="E1" s="166"/>
      <c r="F1" s="166"/>
      <c r="G1" s="166"/>
    </row>
    <row r="2" spans="1:7" ht="42" customHeight="1"/>
    <row r="8" spans="1:7" ht="35.25" customHeight="1"/>
    <row r="12" spans="1:7">
      <c r="A12" s="167" t="s">
        <v>169</v>
      </c>
      <c r="B12" s="167"/>
      <c r="C12" s="168" t="str">
        <f>estimate!A3</f>
        <v>Name Of Work:- Construction @ Village Muharam Leghari</v>
      </c>
      <c r="D12" s="168"/>
      <c r="E12" s="168"/>
      <c r="F12" s="168"/>
      <c r="G12" s="168"/>
    </row>
    <row r="13" spans="1:7" ht="35.25" customHeight="1">
      <c r="A13" s="167"/>
      <c r="B13" s="167"/>
      <c r="C13" s="168"/>
      <c r="D13" s="168"/>
      <c r="E13" s="168"/>
      <c r="F13" s="168"/>
      <c r="G13" s="168"/>
    </row>
    <row r="14" spans="1:7" ht="23.25">
      <c r="A14" s="134"/>
      <c r="B14" s="134"/>
      <c r="C14" s="134"/>
      <c r="D14" s="134"/>
      <c r="E14" s="134"/>
      <c r="F14" s="134"/>
      <c r="G14" s="134"/>
    </row>
    <row r="17" spans="1:7" ht="24.75" customHeight="1">
      <c r="A17" s="135" t="s">
        <v>170</v>
      </c>
      <c r="B17" s="135"/>
      <c r="C17" s="135"/>
      <c r="D17" s="135"/>
      <c r="E17" s="119">
        <f>estimate!M209</f>
        <v>800000</v>
      </c>
      <c r="F17" s="112"/>
      <c r="G17" s="113"/>
    </row>
    <row r="20" spans="1:7" ht="58.5" customHeight="1">
      <c r="A20" s="165" t="s">
        <v>150</v>
      </c>
      <c r="B20" s="165"/>
      <c r="C20" s="165"/>
      <c r="D20" s="165"/>
      <c r="E20" s="165"/>
      <c r="F20" s="165"/>
      <c r="G20" s="165"/>
    </row>
    <row r="26" spans="1:7">
      <c r="B26" s="92" t="s">
        <v>171</v>
      </c>
      <c r="C26" s="92"/>
      <c r="D26" s="92"/>
      <c r="E26" s="92"/>
    </row>
    <row r="27" spans="1:7" ht="15.75">
      <c r="B27" s="164" t="s">
        <v>216</v>
      </c>
      <c r="C27" s="164"/>
      <c r="D27" s="164"/>
      <c r="E27" s="164"/>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I14" sqref="I14"/>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69" t="s">
        <v>172</v>
      </c>
      <c r="B1" s="169"/>
      <c r="C1" s="169"/>
      <c r="D1" s="169"/>
      <c r="E1" s="169"/>
      <c r="F1" s="169"/>
      <c r="G1" s="169"/>
      <c r="H1" s="169"/>
      <c r="I1" s="169"/>
      <c r="J1" s="169"/>
    </row>
    <row r="2" spans="1:10">
      <c r="A2" s="120"/>
      <c r="B2" s="120"/>
      <c r="C2" s="120"/>
      <c r="D2" s="120"/>
      <c r="E2" s="120"/>
      <c r="F2" s="120"/>
      <c r="G2" s="120"/>
      <c r="H2" s="120"/>
      <c r="I2" s="120"/>
      <c r="J2" s="120"/>
    </row>
    <row r="3" spans="1:10" ht="15" customHeight="1">
      <c r="A3" s="170" t="s">
        <v>173</v>
      </c>
      <c r="B3" s="170"/>
      <c r="C3" s="170"/>
      <c r="D3" s="170"/>
      <c r="E3" s="170"/>
      <c r="F3" s="170"/>
      <c r="G3" s="170"/>
      <c r="H3" s="170"/>
      <c r="I3" s="121"/>
      <c r="J3" s="121"/>
    </row>
    <row r="4" spans="1:10">
      <c r="A4" s="170"/>
      <c r="B4" s="170"/>
      <c r="C4" s="170"/>
      <c r="D4" s="170"/>
      <c r="E4" s="170"/>
      <c r="F4" s="170"/>
      <c r="G4" s="170"/>
      <c r="H4" s="170"/>
    </row>
    <row r="6" spans="1:10" s="122" customFormat="1" ht="15">
      <c r="A6" s="114" t="s">
        <v>174</v>
      </c>
      <c r="B6" s="114" t="s">
        <v>175</v>
      </c>
      <c r="G6" s="174" t="s">
        <v>0</v>
      </c>
      <c r="H6" s="174"/>
      <c r="I6" s="174"/>
      <c r="J6" s="174"/>
    </row>
    <row r="7" spans="1:10" s="122" customFormat="1" ht="15">
      <c r="A7" s="114"/>
      <c r="B7" s="114"/>
      <c r="G7" s="92" t="s">
        <v>176</v>
      </c>
      <c r="H7" s="92"/>
      <c r="I7" s="92"/>
      <c r="J7" s="92"/>
    </row>
    <row r="8" spans="1:10" s="122" customFormat="1" ht="15">
      <c r="A8" s="114"/>
      <c r="B8" s="114"/>
      <c r="G8" s="174"/>
      <c r="H8" s="174"/>
      <c r="I8" s="174"/>
      <c r="J8" s="174"/>
    </row>
    <row r="9" spans="1:10" s="122" customFormat="1" ht="15">
      <c r="A9" s="114"/>
      <c r="B9" s="114"/>
    </row>
    <row r="10" spans="1:10" s="122" customFormat="1" ht="15" customHeight="1">
      <c r="A10" s="114" t="s">
        <v>177</v>
      </c>
      <c r="B10" s="114"/>
      <c r="D10" s="124"/>
      <c r="E10" s="171" t="str">
        <f>estimate!A3</f>
        <v>Name Of Work:- Construction @ Village Muharam Leghari</v>
      </c>
      <c r="F10" s="171"/>
      <c r="G10" s="171"/>
      <c r="H10" s="171"/>
      <c r="I10" s="171"/>
      <c r="J10" s="124"/>
    </row>
    <row r="11" spans="1:10" s="122" customFormat="1" ht="15" customHeight="1">
      <c r="A11" s="114"/>
      <c r="B11" s="114"/>
      <c r="D11" s="124"/>
      <c r="E11" s="171"/>
      <c r="F11" s="171"/>
      <c r="G11" s="171"/>
      <c r="H11" s="171"/>
      <c r="I11" s="171"/>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75" t="s">
        <v>188</v>
      </c>
      <c r="H23" s="176"/>
      <c r="I23" s="176"/>
      <c r="J23" s="176"/>
    </row>
    <row r="24" spans="1:10" s="122" customFormat="1" ht="15">
      <c r="A24" s="114"/>
      <c r="B24" s="114"/>
      <c r="G24" s="175" t="s">
        <v>189</v>
      </c>
      <c r="H24" s="175"/>
      <c r="I24" s="176"/>
      <c r="J24" s="176"/>
    </row>
    <row r="25" spans="1:10" s="122" customFormat="1" ht="15">
      <c r="A25" s="114"/>
      <c r="B25" s="114"/>
      <c r="G25" s="175" t="s">
        <v>190</v>
      </c>
      <c r="H25" s="175"/>
      <c r="I25" s="176"/>
      <c r="J25" s="176"/>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74"/>
      <c r="I31" s="174"/>
      <c r="J31" s="174"/>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75" t="s">
        <v>222</v>
      </c>
      <c r="H35" s="175"/>
      <c r="I35" s="175"/>
      <c r="J35" s="176"/>
    </row>
    <row r="36" spans="1:10" s="122" customFormat="1" ht="15">
      <c r="A36" s="114"/>
      <c r="B36" s="114"/>
      <c r="G36" s="175" t="s">
        <v>198</v>
      </c>
      <c r="H36" s="175"/>
      <c r="I36" s="175"/>
      <c r="J36" s="176"/>
    </row>
    <row r="37" spans="1:10" s="122" customFormat="1" ht="15">
      <c r="A37" s="114"/>
      <c r="B37" s="114"/>
      <c r="G37" s="175" t="s">
        <v>217</v>
      </c>
      <c r="H37" s="175"/>
      <c r="I37" s="175"/>
      <c r="J37" s="176"/>
    </row>
    <row r="38" spans="1:10" s="122" customFormat="1" ht="15">
      <c r="A38" s="114"/>
      <c r="B38" s="114"/>
      <c r="G38" s="176"/>
      <c r="H38" s="176"/>
      <c r="I38" s="176"/>
      <c r="J38" s="176"/>
    </row>
    <row r="39" spans="1:10" s="122" customFormat="1" ht="15">
      <c r="A39" s="114"/>
      <c r="B39" s="114"/>
    </row>
    <row r="40" spans="1:10" s="122" customFormat="1" ht="15.75">
      <c r="A40" s="114" t="s">
        <v>199</v>
      </c>
      <c r="B40" s="114" t="s">
        <v>200</v>
      </c>
      <c r="G40" s="123" t="s">
        <v>223</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workbookViewId="0">
      <selection activeCell="A18" sqref="A18:G18"/>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2" t="str">
        <f>'[1]bidding  face sheet'!A1:G1</f>
        <v>OFFICE OF THE CHAIRMAN TOWN COMMITTEE TANDO  GHULAM HDYER DISTRICT TANDO MUHAMAMD KHAN</v>
      </c>
      <c r="B1" s="172"/>
      <c r="C1" s="172"/>
      <c r="D1" s="172"/>
      <c r="E1" s="172"/>
      <c r="F1" s="172"/>
      <c r="G1" s="127"/>
    </row>
    <row r="2" spans="1:7" ht="15.75">
      <c r="A2" s="172"/>
      <c r="B2" s="172"/>
      <c r="C2" s="172"/>
      <c r="D2" s="172"/>
      <c r="E2" s="172"/>
      <c r="F2" s="172"/>
      <c r="G2" s="127"/>
    </row>
    <row r="3" spans="1:7" ht="15.75">
      <c r="A3" s="172"/>
      <c r="B3" s="172"/>
      <c r="C3" s="172"/>
      <c r="D3" s="172"/>
      <c r="E3" s="172"/>
      <c r="F3" s="172"/>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1" t="str">
        <f>estimate!A3</f>
        <v>Name Of Work:- Construction @ Village Muharam Leghari</v>
      </c>
      <c r="C14" s="171"/>
      <c r="D14" s="171"/>
      <c r="E14" s="171"/>
      <c r="F14" s="171"/>
      <c r="G14" s="124"/>
    </row>
    <row r="15" spans="1:7" s="122" customFormat="1" ht="15" customHeight="1">
      <c r="B15" s="171"/>
      <c r="C15" s="171"/>
      <c r="D15" s="171"/>
      <c r="E15" s="171"/>
      <c r="F15" s="171"/>
      <c r="G15" s="124"/>
    </row>
    <row r="16" spans="1:7" s="122" customFormat="1" ht="15"/>
    <row r="17" spans="1:7" s="122" customFormat="1" ht="15"/>
    <row r="18" spans="1:7" s="122" customFormat="1" ht="20.25">
      <c r="A18" s="173" t="s">
        <v>210</v>
      </c>
      <c r="B18" s="173"/>
      <c r="C18" s="173"/>
      <c r="D18" s="173"/>
      <c r="E18" s="173"/>
      <c r="F18" s="173"/>
      <c r="G18" s="173"/>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62" t="s">
        <v>216</v>
      </c>
      <c r="C43" s="162"/>
      <c r="D43" s="162"/>
      <c r="E43" s="162"/>
    </row>
    <row r="44" spans="2:6" s="122" customFormat="1" ht="15.75">
      <c r="B44" s="162" t="s">
        <v>153</v>
      </c>
      <c r="C44" s="162"/>
      <c r="D44" s="162"/>
      <c r="E44" s="162"/>
    </row>
    <row r="45" spans="2:6" s="122" customFormat="1" ht="15.75">
      <c r="B45" s="162" t="s">
        <v>147</v>
      </c>
      <c r="C45" s="162"/>
      <c r="D45" s="162"/>
      <c r="E45" s="162"/>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2017-01-29T00:50:01Z</cp:lastPrinted>
  <dcterms:created xsi:type="dcterms:W3CDTF">2017-01-18T22:35:26Z</dcterms:created>
  <dcterms:modified xsi:type="dcterms:W3CDTF">2017-01-29T00:50:22Z</dcterms:modified>
</cp:coreProperties>
</file>