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15135" windowHeight="8130" firstSheet="2" activeTab="2"/>
  </bookViews>
  <sheets>
    <sheet name="SHEET 1" sheetId="6" r:id="rId1"/>
    <sheet name="Facesheet" sheetId="7" r:id="rId2"/>
    <sheet name="estimate" sheetId="4" r:id="rId3"/>
    <sheet name="shedule b" sheetId="5" r:id="rId4"/>
    <sheet name="bidding  face sheet" sheetId="8" r:id="rId5"/>
    <sheet name="bidding  data" sheetId="9" r:id="rId6"/>
    <sheet name="Tender Form" sheetId="10" r:id="rId7"/>
  </sheets>
  <externalReferences>
    <externalReference r:id="rId8"/>
    <externalReference r:id="rId9"/>
  </externalReferences>
  <calcPr calcId="124519"/>
</workbook>
</file>

<file path=xl/calcChain.xml><?xml version="1.0" encoding="utf-8"?>
<calcChain xmlns="http://schemas.openxmlformats.org/spreadsheetml/2006/main">
  <c r="F148" i="5"/>
  <c r="F151"/>
  <c r="F157" s="1"/>
  <c r="F159" s="1"/>
  <c r="F145"/>
  <c r="F140"/>
  <c r="F48"/>
  <c r="F45"/>
  <c r="F40"/>
  <c r="F37"/>
  <c r="B14" i="10"/>
  <c r="I14" i="9"/>
  <c r="E10"/>
  <c r="E17" i="8"/>
  <c r="C12"/>
  <c r="B5" i="7"/>
  <c r="B6"/>
  <c r="E20" i="6"/>
  <c r="A12"/>
  <c r="A14" i="10"/>
  <c r="A1"/>
  <c r="H14" i="9"/>
  <c r="H17" s="1"/>
  <c r="M151" i="5"/>
  <c r="K118"/>
  <c r="K119" s="1"/>
  <c r="F121" s="1"/>
  <c r="K100"/>
  <c r="K101" s="1"/>
  <c r="F103" s="1"/>
  <c r="H61"/>
  <c r="H68" s="1"/>
  <c r="H53"/>
  <c r="K53" s="1"/>
  <c r="K54" s="1"/>
  <c r="F56" s="1"/>
  <c r="M56" s="1"/>
  <c r="H24"/>
  <c r="K24" s="1"/>
  <c r="K25" s="1"/>
  <c r="F27" s="1"/>
  <c r="M27" s="1"/>
  <c r="K8"/>
  <c r="K9" s="1"/>
  <c r="F11" s="1"/>
  <c r="E325" i="4"/>
  <c r="E326" s="1"/>
  <c r="K172"/>
  <c r="K175" s="1"/>
  <c r="F177" s="1"/>
  <c r="M177" s="1"/>
  <c r="K159"/>
  <c r="K136"/>
  <c r="K137" s="1"/>
  <c r="F139" s="1"/>
  <c r="K118"/>
  <c r="K119" s="1"/>
  <c r="F121" s="1"/>
  <c r="H79"/>
  <c r="H86" s="1"/>
  <c r="H71"/>
  <c r="K71" s="1"/>
  <c r="K72" s="1"/>
  <c r="F74" s="1"/>
  <c r="M74" s="1"/>
  <c r="K64"/>
  <c r="K63"/>
  <c r="K65" s="1"/>
  <c r="F66" s="1"/>
  <c r="I58"/>
  <c r="H158" s="1"/>
  <c r="K158" s="1"/>
  <c r="K57"/>
  <c r="K50"/>
  <c r="K48"/>
  <c r="H41"/>
  <c r="H58" s="1"/>
  <c r="I40"/>
  <c r="H40"/>
  <c r="H46" s="1"/>
  <c r="K35"/>
  <c r="K34"/>
  <c r="K36" s="1"/>
  <c r="F37" s="1"/>
  <c r="M37" s="1"/>
  <c r="H24"/>
  <c r="K24" s="1"/>
  <c r="K25" s="1"/>
  <c r="F27" s="1"/>
  <c r="M27" s="1"/>
  <c r="K8"/>
  <c r="K9" s="1"/>
  <c r="F11" s="1"/>
  <c r="F34" i="5" l="1"/>
  <c r="M34" s="1"/>
  <c r="K17"/>
  <c r="F19" s="1"/>
  <c r="M19" s="1"/>
  <c r="M11"/>
  <c r="M48"/>
  <c r="H86"/>
  <c r="K86" s="1"/>
  <c r="F87" s="1"/>
  <c r="M87" s="1"/>
  <c r="K68"/>
  <c r="K69" s="1"/>
  <c r="F71" s="1"/>
  <c r="H110"/>
  <c r="K110" s="1"/>
  <c r="F113" s="1"/>
  <c r="M113" s="1"/>
  <c r="M103"/>
  <c r="K127"/>
  <c r="F129" s="1"/>
  <c r="M129" s="1"/>
  <c r="M121"/>
  <c r="K61"/>
  <c r="K63" s="1"/>
  <c r="F65" s="1"/>
  <c r="M65" s="1"/>
  <c r="K17" i="4"/>
  <c r="F19" s="1"/>
  <c r="M19" s="1"/>
  <c r="M11"/>
  <c r="H47"/>
  <c r="K46"/>
  <c r="H160"/>
  <c r="K160" s="1"/>
  <c r="K58"/>
  <c r="D322"/>
  <c r="M66"/>
  <c r="H104"/>
  <c r="K104" s="1"/>
  <c r="F105" s="1"/>
  <c r="M105" s="1"/>
  <c r="K86"/>
  <c r="K87" s="1"/>
  <c r="F89" s="1"/>
  <c r="D320"/>
  <c r="H128"/>
  <c r="K128" s="1"/>
  <c r="F131" s="1"/>
  <c r="M131" s="1"/>
  <c r="M121"/>
  <c r="K145"/>
  <c r="F147" s="1"/>
  <c r="M147" s="1"/>
  <c r="M139"/>
  <c r="K59"/>
  <c r="F60" s="1"/>
  <c r="K161"/>
  <c r="K40"/>
  <c r="K41"/>
  <c r="K79"/>
  <c r="K81" s="1"/>
  <c r="F83" s="1"/>
  <c r="M83" s="1"/>
  <c r="F173"/>
  <c r="M148" i="5" l="1"/>
  <c r="M45"/>
  <c r="K75"/>
  <c r="F77" s="1"/>
  <c r="M71"/>
  <c r="M37"/>
  <c r="F202" i="4"/>
  <c r="M202" s="1"/>
  <c r="K182"/>
  <c r="M173"/>
  <c r="H167"/>
  <c r="J167" s="1"/>
  <c r="F169" s="1"/>
  <c r="F162"/>
  <c r="D318"/>
  <c r="M60"/>
  <c r="M320"/>
  <c r="J320"/>
  <c r="I320"/>
  <c r="G320"/>
  <c r="K93"/>
  <c r="F95" s="1"/>
  <c r="M89"/>
  <c r="J322"/>
  <c r="I322"/>
  <c r="H48"/>
  <c r="H49" s="1"/>
  <c r="K49" s="1"/>
  <c r="K47"/>
  <c r="K42"/>
  <c r="F43" s="1"/>
  <c r="M43" s="1"/>
  <c r="K51"/>
  <c r="F52" s="1"/>
  <c r="M40" i="5" l="1"/>
  <c r="M77"/>
  <c r="M140"/>
  <c r="M145"/>
  <c r="M159"/>
  <c r="M157"/>
  <c r="D319" i="4"/>
  <c r="M52"/>
  <c r="D321"/>
  <c r="M95"/>
  <c r="J318"/>
  <c r="I318"/>
  <c r="G318"/>
  <c r="D323"/>
  <c r="M162"/>
  <c r="M323"/>
  <c r="M325" s="1"/>
  <c r="M326" s="1"/>
  <c r="M169"/>
  <c r="F187"/>
  <c r="M187" s="1"/>
  <c r="K186"/>
  <c r="F184"/>
  <c r="M184" s="1"/>
  <c r="M160" i="5" l="1"/>
  <c r="F204" i="4"/>
  <c r="M204" s="1"/>
  <c r="F198"/>
  <c r="M198" s="1"/>
  <c r="J323"/>
  <c r="I323"/>
  <c r="J321"/>
  <c r="I321"/>
  <c r="K319"/>
  <c r="K325" s="1"/>
  <c r="K326" s="1"/>
  <c r="F200" s="1"/>
  <c r="M200" s="1"/>
  <c r="J319"/>
  <c r="I319"/>
  <c r="M188"/>
  <c r="G325"/>
  <c r="G326" s="1"/>
  <c r="F192" s="1"/>
  <c r="M192" s="1"/>
  <c r="M206" l="1"/>
  <c r="I325"/>
  <c r="I326" s="1"/>
  <c r="F194" s="1"/>
  <c r="M194" s="1"/>
  <c r="M205" s="1"/>
  <c r="J325"/>
  <c r="J326" s="1"/>
  <c r="F196" s="1"/>
  <c r="M196" s="1"/>
  <c r="F207" l="1"/>
  <c r="M207" s="1"/>
  <c r="M208" s="1"/>
</calcChain>
</file>

<file path=xl/sharedStrings.xml><?xml version="1.0" encoding="utf-8"?>
<sst xmlns="http://schemas.openxmlformats.org/spreadsheetml/2006/main" count="660" uniqueCount="224">
  <si>
    <t>Town Committee Tando Ghulam Hyder</t>
  </si>
  <si>
    <t>S#</t>
  </si>
  <si>
    <t xml:space="preserve">Description </t>
  </si>
  <si>
    <t>No</t>
  </si>
  <si>
    <t>L</t>
  </si>
  <si>
    <t>B</t>
  </si>
  <si>
    <t>H/D</t>
  </si>
  <si>
    <t xml:space="preserve">Qty </t>
  </si>
  <si>
    <t>Amount</t>
  </si>
  <si>
    <t xml:space="preserve">Barrow Pit excavation underssed lead </t>
  </si>
  <si>
    <t xml:space="preserve">up to 100ft (a) in ordinary soil  (GSI No: 3 P/1) </t>
  </si>
  <si>
    <t>Total</t>
  </si>
  <si>
    <t>Cft</t>
  </si>
  <si>
    <t>@</t>
  </si>
  <si>
    <t>Rs:</t>
  </si>
  <si>
    <t>P % 0Cft</t>
  </si>
  <si>
    <t>Earth work compaction (soft,ordnary or hard</t>
  </si>
  <si>
    <t>Soil) (b) laying earth in 6" layer levelling dressing</t>
  </si>
  <si>
    <t xml:space="preserve">and watering for compaction etc complete </t>
  </si>
  <si>
    <t>(GSI No: 13 (b) P/4)</t>
  </si>
  <si>
    <t xml:space="preserve">Same Qty Item No: 1 </t>
  </si>
  <si>
    <t>P % 0 Cft</t>
  </si>
  <si>
    <t xml:space="preserve">Cement concrete brick or Stone ballast 1 1/2" to </t>
  </si>
  <si>
    <t>2" gauge.1:4:8.(G.S.I.No:4 (b) P/16)</t>
  </si>
  <si>
    <t>Excavation in foundation of building bridge and</t>
  </si>
  <si>
    <t>other structure I/c degbelling dressing,Refilling</t>
  </si>
  <si>
    <t>around structure with excavated earth watering</t>
  </si>
  <si>
    <t>and ramming lead upto 5 feet(b) in rdinarysoil.</t>
  </si>
  <si>
    <t>RS</t>
  </si>
  <si>
    <t>Bed</t>
  </si>
  <si>
    <t>P % Cft</t>
  </si>
  <si>
    <t xml:space="preserve">Pucca brick work in foundation and plinth in </t>
  </si>
  <si>
    <t>(i) cement sand mortor (GSI.NO.5 P/25)</t>
  </si>
  <si>
    <t>1st step</t>
  </si>
  <si>
    <t>2nd step</t>
  </si>
  <si>
    <t>3rd step</t>
  </si>
  <si>
    <t>4th step</t>
  </si>
  <si>
    <t>4th  step w/w</t>
  </si>
  <si>
    <t xml:space="preserve">Cement concrete plain I/c placing compacting, </t>
  </si>
  <si>
    <t>finishing and curing (I/c acreening washing of</t>
  </si>
  <si>
    <t>stone aggregate without shuttering (1:2:4)</t>
  </si>
  <si>
    <t>(G.S.I.No: 5 (f) P/17)</t>
  </si>
  <si>
    <t>w/w topping</t>
  </si>
  <si>
    <t>bed</t>
  </si>
  <si>
    <t>Cement plaster (1:4) upto 20 ft: height 1/2" thick</t>
  </si>
  <si>
    <t>(GSI.No.11 /58)</t>
  </si>
  <si>
    <t>w/w</t>
  </si>
  <si>
    <t>P.% Sft</t>
  </si>
  <si>
    <t>stone aggregate without shuttering (1:3:6)</t>
  </si>
  <si>
    <t>(G.S.I.No: 5 (h) P/17)</t>
  </si>
  <si>
    <t xml:space="preserve">Erection &amp;Removal of centering for R.C.C or plain </t>
  </si>
  <si>
    <t>cement concrete work of deodar wood</t>
  </si>
  <si>
    <t>(Second class ). (G.S.I.No: 18 P/20).</t>
  </si>
  <si>
    <t>Applying floating coat of cement 1/32" thick</t>
  </si>
  <si>
    <t xml:space="preserve">(G.S.I No: 14 P/59) </t>
  </si>
  <si>
    <t>Type-II Drain</t>
  </si>
  <si>
    <t>Sft</t>
  </si>
  <si>
    <t>P % Sft</t>
  </si>
  <si>
    <t xml:space="preserve">Cement Plaster (1:4) upto 20'Height 1/2" thick </t>
  </si>
  <si>
    <t xml:space="preserve">(G.S.I No: 11 P/58) </t>
  </si>
  <si>
    <t>Same Qty Item No: 5</t>
  </si>
  <si>
    <t xml:space="preserve">Construction of standard open type drain </t>
  </si>
  <si>
    <t>counette block cement concrete</t>
  </si>
  <si>
    <t>(1:2:4) costn situ the design profiles include</t>
  </si>
  <si>
    <t>cost of moulds as per drawing include applying</t>
  </si>
  <si>
    <t>floatingcement 1/32"thick exposed smooth</t>
  </si>
  <si>
    <t>surface curing etc complete.(PHSI.No-1 P-44)</t>
  </si>
  <si>
    <t>Rft</t>
  </si>
  <si>
    <t>P Rft</t>
  </si>
  <si>
    <t xml:space="preserve">R.C.C work I/c all labour &amp; material except the </t>
  </si>
  <si>
    <t xml:space="preserve">of steel reinforcement &amp; its labour of  bending </t>
  </si>
  <si>
    <t xml:space="preserve"> wich will be paid separately. This rate also I/c all </t>
  </si>
  <si>
    <t>kind of forms mould lifting shuttering curing</t>
  </si>
  <si>
    <t>rendering and washing of shinmgle (a) R.C work</t>
  </si>
  <si>
    <t>in roof slab beams columnsrafts lintel &amp; other</t>
  </si>
  <si>
    <t>structure members laid in situ or prcast laid in</t>
  </si>
  <si>
    <t xml:space="preserve">position complete in all respect Ratio 1:2:4  </t>
  </si>
  <si>
    <t>90 Lbs cement 2 Cft sand 4Cft shingle 1/8" to 1/4"</t>
  </si>
  <si>
    <t>gauge.(G.S.I.No:6 P/17)</t>
  </si>
  <si>
    <t>P  Cft</t>
  </si>
  <si>
    <t xml:space="preserve">Fabrication of mild steel reinforcement for C.C  I/c cutting bending laying position making &amp; </t>
  </si>
  <si>
    <t xml:space="preserve">Jointing I/c cost of bending laying in position </t>
  </si>
  <si>
    <t xml:space="preserve">making fastening I/c cost of binding wire also I/c </t>
  </si>
  <si>
    <t>removl of rust from bars.(G.S.I.No: 7 (ii) P/19).</t>
  </si>
  <si>
    <t>x</t>
  </si>
  <si>
    <t>Cwt</t>
  </si>
  <si>
    <t>P  Cwt</t>
  </si>
  <si>
    <t xml:space="preserve">Same Qty Item No: 6 </t>
  </si>
  <si>
    <t>beams</t>
  </si>
  <si>
    <t>slab</t>
  </si>
  <si>
    <t>p/w</t>
  </si>
  <si>
    <t xml:space="preserve">Extra for every 50ft addititional lead or part of  </t>
  </si>
  <si>
    <t xml:space="preserve">  (GSI No: 8 P3) </t>
  </si>
  <si>
    <t xml:space="preserve">Same Qty Item No: 8 </t>
  </si>
  <si>
    <t xml:space="preserve">Remaining earth worth (all types of soil)  </t>
  </si>
  <si>
    <t xml:space="preserve">  (GSI No: 13 P/4) </t>
  </si>
  <si>
    <t>Cartage of Material</t>
  </si>
  <si>
    <t>Rs</t>
  </si>
  <si>
    <t>a</t>
  </si>
  <si>
    <t xml:space="preserve">Bajri from Khanote to site of work lead </t>
  </si>
  <si>
    <t xml:space="preserve"> Miles</t>
  </si>
  <si>
    <t>b</t>
  </si>
  <si>
    <t xml:space="preserve">Hill Sand from Bholari to site of work </t>
  </si>
  <si>
    <t>c</t>
  </si>
  <si>
    <t xml:space="preserve">Cement from Lucky Factory to site of work </t>
  </si>
  <si>
    <t>Bag</t>
  </si>
  <si>
    <t>P.Bag</t>
  </si>
  <si>
    <t>f</t>
  </si>
  <si>
    <t>Steel from Hyderbad</t>
  </si>
  <si>
    <t>Miles</t>
  </si>
  <si>
    <t xml:space="preserve">P Cwt </t>
  </si>
  <si>
    <t>d.</t>
  </si>
  <si>
    <t xml:space="preserve">bricks from local </t>
  </si>
  <si>
    <t>Nos</t>
  </si>
  <si>
    <t>P.%0 Noa</t>
  </si>
  <si>
    <t>e</t>
  </si>
  <si>
    <t>Barrow pit</t>
  </si>
  <si>
    <t>P.%Cft</t>
  </si>
  <si>
    <t>steel</t>
  </si>
  <si>
    <t>cwt</t>
  </si>
  <si>
    <t xml:space="preserve">Cartage of Matriales </t>
  </si>
  <si>
    <t xml:space="preserve"> Total  Schdule Amount  </t>
  </si>
  <si>
    <t>Add:</t>
  </si>
  <si>
    <t>Say</t>
  </si>
  <si>
    <t xml:space="preserve">       Assistant Executive Engineer</t>
  </si>
  <si>
    <t>Assistant Executive Engineer</t>
  </si>
  <si>
    <t>MATERIAL STATEMENT</t>
  </si>
  <si>
    <t>ITEM</t>
  </si>
  <si>
    <t xml:space="preserve">Stone </t>
  </si>
  <si>
    <t>Bajri</t>
  </si>
  <si>
    <t>Hill Sand</t>
  </si>
  <si>
    <t>Cement</t>
  </si>
  <si>
    <t>Briks.</t>
  </si>
  <si>
    <t>Steel</t>
  </si>
  <si>
    <t xml:space="preserve">C.C1:4:8 Plain </t>
  </si>
  <si>
    <t>-</t>
  </si>
  <si>
    <t>Pucca brick work 1:6</t>
  </si>
  <si>
    <t>R.C.C.1:2:4</t>
  </si>
  <si>
    <t>Cement Plaster 1:4</t>
  </si>
  <si>
    <t>RCC 1:2:4</t>
  </si>
  <si>
    <t>TOTAL</t>
  </si>
  <si>
    <t>SAY</t>
  </si>
  <si>
    <t>Rate</t>
  </si>
  <si>
    <t>Qty</t>
  </si>
  <si>
    <t>Unit</t>
  </si>
  <si>
    <t>LOCAL GOVERNMENT GOVERNMENT OF SINDH</t>
  </si>
  <si>
    <t xml:space="preserve">Taluka :   </t>
  </si>
  <si>
    <t>TANDO GHULAM HYDER</t>
  </si>
  <si>
    <t>OZT:2016-2017</t>
  </si>
  <si>
    <t xml:space="preserve"> COST RS.</t>
  </si>
  <si>
    <t>TOWN COMMITTEE TANDO GHULAM HYDER</t>
  </si>
  <si>
    <t>TOWN COMMITTEE</t>
  </si>
  <si>
    <t>CHAIRMAN</t>
  </si>
  <si>
    <t xml:space="preserve">TOWN COMMITTEE </t>
  </si>
  <si>
    <t>TOWN OFFICER</t>
  </si>
  <si>
    <t xml:space="preserve">Assistant Executive Engineer </t>
  </si>
  <si>
    <t>The rates are based on General Schedule of Rates</t>
  </si>
  <si>
    <t xml:space="preserve">Time </t>
  </si>
  <si>
    <t>The Work will be carried out as per PWD/ PHE Specifications</t>
  </si>
  <si>
    <t>Specifications</t>
  </si>
  <si>
    <t>General Description</t>
  </si>
  <si>
    <t xml:space="preserve">                   This Detailed Working Estimate is prepared in the office of Assistant executive Engineer Town Committee Tando Ghulam Hyder for the probable expenditure that will be incurred on the work mentioned under Minor Head.</t>
  </si>
  <si>
    <t>Estimated Cost Rs.</t>
  </si>
  <si>
    <t>Minor Head</t>
  </si>
  <si>
    <t>2016-2017</t>
  </si>
  <si>
    <t>Fund Head</t>
  </si>
  <si>
    <t>Sponsoring Agency:</t>
  </si>
  <si>
    <t>FACE SHEET</t>
  </si>
  <si>
    <t>OFFICE OF THE CHAIRMAN TOWN COMMITTEE TANDO  GHULAM HDYER DISTRICT TANDO MUHAMAMD KHAN</t>
  </si>
  <si>
    <t xml:space="preserve">SUBJECT:  </t>
  </si>
  <si>
    <t>ESTIMATE  COST RS.</t>
  </si>
  <si>
    <t>FROM :</t>
  </si>
  <si>
    <t>BIDDING DATA</t>
  </si>
  <si>
    <t>(This section should be filled by the Engineer /Procuring Agency before issuance of the Biddings Doucments</t>
  </si>
  <si>
    <t>a)</t>
  </si>
  <si>
    <t>Name &amp; Address of Procuring Agency</t>
  </si>
  <si>
    <t>under (O.Z.T. Share 2016-2017)</t>
  </si>
  <si>
    <t>Breif Description of Work:</t>
  </si>
  <si>
    <t>b)</t>
  </si>
  <si>
    <t>Estimate cost</t>
  </si>
  <si>
    <t>c)</t>
  </si>
  <si>
    <t>amount of bid security</t>
  </si>
  <si>
    <t>2 % Rs</t>
  </si>
  <si>
    <t>d)</t>
  </si>
  <si>
    <t>Period Bid Validity</t>
  </si>
  <si>
    <t>2-1/2 Months</t>
  </si>
  <si>
    <t>e)</t>
  </si>
  <si>
    <t>amount of Bid Security</t>
  </si>
  <si>
    <t xml:space="preserve">10% (Rs.         2%  at the time of </t>
  </si>
  <si>
    <t>submission of bid &amp; deductible from</t>
  </si>
  <si>
    <t>from the runnig bill.</t>
  </si>
  <si>
    <t>f)</t>
  </si>
  <si>
    <t>Percentage if any to be deducted from bill.</t>
  </si>
  <si>
    <t>8% Rs:</t>
  </si>
  <si>
    <t>g)</t>
  </si>
  <si>
    <t>Dead line of submission of bid along with time</t>
  </si>
  <si>
    <t>h)</t>
  </si>
  <si>
    <t>Venue, Date &amp; time of Bid opening</t>
  </si>
  <si>
    <t>committee Tando Ghulam</t>
  </si>
  <si>
    <t>i)</t>
  </si>
  <si>
    <t>Time for completion from witten order commence:</t>
  </si>
  <si>
    <t>j)</t>
  </si>
  <si>
    <t>Stamp duty:</t>
  </si>
  <si>
    <t xml:space="preserve">0.35% or notified by the govt of </t>
  </si>
  <si>
    <t>Sindh Will be paid successful</t>
  </si>
  <si>
    <t>a stamp duty</t>
  </si>
  <si>
    <t>CDR. NO.</t>
  </si>
  <si>
    <t>M/S</t>
  </si>
  <si>
    <t xml:space="preserve">DATED:  </t>
  </si>
  <si>
    <t xml:space="preserve">          /                  /2017</t>
  </si>
  <si>
    <t>GENERAL ABSTRACT</t>
  </si>
  <si>
    <t>COST OF SHEDULE ITEMS</t>
  </si>
  <si>
    <t>RS:</t>
  </si>
  <si>
    <t>ADD/…………..% ABOVE/BELOW</t>
  </si>
  <si>
    <t>COST OF NON SHEDULE ITEMS</t>
  </si>
  <si>
    <t>CONTRACTOR</t>
  </si>
  <si>
    <t>ASSISTANT EXECUTIVE ENIGNEER</t>
  </si>
  <si>
    <t>Hyder         21 /        02   /2017 at 1.00 PM</t>
  </si>
  <si>
    <t xml:space="preserve">     20 /  02       /2017 upto 12.00 noon</t>
  </si>
  <si>
    <t>NAME OF WORK:- Construction @ Village Muharam Leghari</t>
  </si>
  <si>
    <t>The period required to complete the work is 10 months</t>
  </si>
  <si>
    <t>Office of the Chairman Town</t>
  </si>
  <si>
    <t>10 Months</t>
  </si>
  <si>
    <t>Name Of Work:- Construction OF CULVERT/SAMALL BIRDGE @ BAHROO KOLHI @ JAGSI WAH</t>
  </si>
</sst>
</file>

<file path=xl/styles.xml><?xml version="1.0" encoding="utf-8"?>
<styleSheet xmlns="http://schemas.openxmlformats.org/spreadsheetml/2006/main">
  <numFmts count="3">
    <numFmt numFmtId="43" formatCode="_(* #,##0.00_);_(* \(#,##0.00\);_(* &quot;-&quot;??_);_(@_)"/>
    <numFmt numFmtId="164" formatCode="0.0"/>
    <numFmt numFmtId="165" formatCode="_-* #,##0.0_-;_-* #,##0.0\-;_-* &quot;-&quot;??_-;_-@_-"/>
  </numFmts>
  <fonts count="23">
    <font>
      <sz val="11"/>
      <color theme="1"/>
      <name val="Calibri"/>
      <family val="2"/>
      <scheme val="minor"/>
    </font>
    <font>
      <sz val="10"/>
      <name val="Arial"/>
      <family val="2"/>
    </font>
    <font>
      <b/>
      <u/>
      <sz val="12"/>
      <name val="Arial"/>
      <family val="2"/>
    </font>
    <font>
      <b/>
      <sz val="12"/>
      <name val="Arial"/>
      <family val="2"/>
    </font>
    <font>
      <b/>
      <sz val="11"/>
      <name val="Arial"/>
      <family val="2"/>
    </font>
    <font>
      <b/>
      <sz val="10"/>
      <name val="Arial"/>
      <family val="2"/>
    </font>
    <font>
      <sz val="12"/>
      <name val="Arial"/>
      <family val="2"/>
    </font>
    <font>
      <u/>
      <sz val="10"/>
      <name val="Arial"/>
      <family val="2"/>
    </font>
    <font>
      <sz val="10"/>
      <name val="Arial"/>
      <family val="2"/>
    </font>
    <font>
      <b/>
      <u/>
      <sz val="10"/>
      <name val="Arial"/>
      <family val="2"/>
    </font>
    <font>
      <sz val="8"/>
      <name val="Arial"/>
      <family val="2"/>
    </font>
    <font>
      <u/>
      <sz val="12"/>
      <name val="Arial"/>
      <family val="2"/>
    </font>
    <font>
      <b/>
      <u/>
      <sz val="22"/>
      <name val="Arial Black"/>
      <family val="2"/>
    </font>
    <font>
      <b/>
      <sz val="14"/>
      <name val="Arial"/>
      <family val="2"/>
    </font>
    <font>
      <sz val="18"/>
      <name val="Arial"/>
      <family val="2"/>
    </font>
    <font>
      <b/>
      <sz val="16"/>
      <name val="Arial Black"/>
      <family val="2"/>
    </font>
    <font>
      <b/>
      <u/>
      <sz val="16"/>
      <name val="Lucida Sans Unicode"/>
      <family val="2"/>
    </font>
    <font>
      <b/>
      <u/>
      <sz val="14"/>
      <name val="Arial"/>
      <family val="2"/>
    </font>
    <font>
      <b/>
      <sz val="16"/>
      <name val="Arial Narrow"/>
      <family val="2"/>
    </font>
    <font>
      <b/>
      <sz val="16"/>
      <name val="Arial"/>
      <family val="2"/>
    </font>
    <font>
      <b/>
      <u/>
      <sz val="16"/>
      <name val="Arial"/>
      <family val="2"/>
    </font>
    <font>
      <b/>
      <sz val="9"/>
      <name val="Arial"/>
      <family val="2"/>
    </font>
    <font>
      <sz val="9"/>
      <name val="Arial"/>
      <family val="2"/>
    </font>
  </fonts>
  <fills count="2">
    <fill>
      <patternFill patternType="none"/>
    </fill>
    <fill>
      <patternFill patternType="gray125"/>
    </fill>
  </fills>
  <borders count="1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43" fontId="1" fillId="0" borderId="0" applyFont="0" applyFill="0" applyBorder="0" applyAlignment="0" applyProtection="0"/>
  </cellStyleXfs>
  <cellXfs count="178">
    <xf numFmtId="0" fontId="0" fillId="0" borderId="0" xfId="0"/>
    <xf numFmtId="0" fontId="1" fillId="0" borderId="0" xfId="1"/>
    <xf numFmtId="0" fontId="1" fillId="0" borderId="2" xfId="1" applyBorder="1"/>
    <xf numFmtId="0" fontId="1" fillId="0" borderId="2" xfId="1" applyBorder="1" applyAlignment="1">
      <alignment horizontal="center"/>
    </xf>
    <xf numFmtId="0" fontId="1" fillId="0" borderId="5" xfId="1" applyBorder="1" applyAlignment="1">
      <alignment horizontal="center"/>
    </xf>
    <xf numFmtId="0" fontId="1" fillId="0" borderId="4" xfId="1" applyBorder="1" applyAlignment="1">
      <alignment horizontal="center"/>
    </xf>
    <xf numFmtId="0" fontId="1" fillId="0" borderId="6" xfId="1" applyBorder="1"/>
    <xf numFmtId="0" fontId="1" fillId="0" borderId="0" xfId="1" applyBorder="1"/>
    <xf numFmtId="0" fontId="1" fillId="0" borderId="7" xfId="1" applyBorder="1"/>
    <xf numFmtId="0" fontId="5" fillId="0" borderId="8" xfId="1" applyFont="1" applyBorder="1" applyAlignment="1"/>
    <xf numFmtId="0" fontId="5" fillId="0" borderId="7" xfId="1" applyFont="1" applyBorder="1" applyAlignment="1"/>
    <xf numFmtId="1" fontId="5" fillId="0" borderId="7" xfId="1" applyNumberFormat="1" applyFont="1" applyBorder="1"/>
    <xf numFmtId="1" fontId="1" fillId="0" borderId="0" xfId="1" applyNumberFormat="1"/>
    <xf numFmtId="2" fontId="1" fillId="0" borderId="0" xfId="1" applyNumberFormat="1"/>
    <xf numFmtId="2" fontId="1" fillId="0" borderId="1" xfId="1" applyNumberFormat="1" applyBorder="1"/>
    <xf numFmtId="2" fontId="1" fillId="0" borderId="9" xfId="1" applyNumberFormat="1" applyBorder="1" applyAlignment="1"/>
    <xf numFmtId="2" fontId="1" fillId="0" borderId="7" xfId="1" applyNumberFormat="1" applyBorder="1" applyAlignment="1"/>
    <xf numFmtId="2" fontId="1" fillId="0" borderId="8" xfId="1" applyNumberFormat="1" applyBorder="1" applyAlignment="1">
      <alignment horizontal="right"/>
    </xf>
    <xf numFmtId="0" fontId="1" fillId="0" borderId="8" xfId="1" applyBorder="1"/>
    <xf numFmtId="2" fontId="1" fillId="0" borderId="7" xfId="1" applyNumberFormat="1" applyBorder="1"/>
    <xf numFmtId="0" fontId="1" fillId="0" borderId="0" xfId="1" applyAlignment="1">
      <alignment horizontal="right"/>
    </xf>
    <xf numFmtId="2" fontId="1" fillId="0" borderId="0" xfId="1" applyNumberFormat="1" applyAlignment="1">
      <alignment horizontal="left"/>
    </xf>
    <xf numFmtId="2" fontId="1" fillId="0" borderId="8" xfId="1" applyNumberFormat="1" applyBorder="1"/>
    <xf numFmtId="1" fontId="1" fillId="0" borderId="7" xfId="1" applyNumberFormat="1" applyBorder="1"/>
    <xf numFmtId="0" fontId="1" fillId="0" borderId="0" xfId="1" applyBorder="1" applyAlignment="1">
      <alignment horizontal="center"/>
    </xf>
    <xf numFmtId="0" fontId="1" fillId="0" borderId="7" xfId="1" applyBorder="1" applyAlignment="1">
      <alignment horizontal="center"/>
    </xf>
    <xf numFmtId="0" fontId="1" fillId="0" borderId="8" xfId="1" applyBorder="1" applyAlignment="1">
      <alignment horizontal="center"/>
    </xf>
    <xf numFmtId="0" fontId="1" fillId="0" borderId="8" xfId="1" applyBorder="1" applyAlignment="1"/>
    <xf numFmtId="0" fontId="1" fillId="0" borderId="7" xfId="1" applyBorder="1" applyAlignment="1"/>
    <xf numFmtId="0" fontId="6" fillId="0" borderId="6" xfId="1" applyFont="1" applyBorder="1" applyAlignment="1">
      <alignment horizontal="center"/>
    </xf>
    <xf numFmtId="0" fontId="6" fillId="0" borderId="0" xfId="1" applyFont="1" applyBorder="1"/>
    <xf numFmtId="1" fontId="1" fillId="0" borderId="8" xfId="1" applyNumberFormat="1" applyBorder="1"/>
    <xf numFmtId="2" fontId="1" fillId="0" borderId="0" xfId="1" applyNumberFormat="1" applyBorder="1"/>
    <xf numFmtId="2" fontId="1" fillId="0" borderId="8" xfId="1" applyNumberFormat="1" applyBorder="1" applyAlignment="1"/>
    <xf numFmtId="2" fontId="1" fillId="0" borderId="0" xfId="1" applyNumberFormat="1" applyBorder="1" applyAlignment="1"/>
    <xf numFmtId="2" fontId="1" fillId="0" borderId="10" xfId="1" applyNumberFormat="1" applyBorder="1" applyAlignment="1"/>
    <xf numFmtId="0" fontId="1" fillId="0" borderId="9" xfId="1" applyBorder="1"/>
    <xf numFmtId="2" fontId="1" fillId="0" borderId="11" xfId="1" applyNumberFormat="1" applyBorder="1"/>
    <xf numFmtId="2" fontId="1" fillId="0" borderId="8" xfId="1" applyNumberFormat="1" applyBorder="1" applyAlignment="1">
      <alignment horizontal="center"/>
    </xf>
    <xf numFmtId="2" fontId="1" fillId="0" borderId="7" xfId="1" applyNumberFormat="1" applyBorder="1" applyAlignment="1">
      <alignment horizontal="center"/>
    </xf>
    <xf numFmtId="164" fontId="1" fillId="0" borderId="0" xfId="1" applyNumberFormat="1" applyBorder="1"/>
    <xf numFmtId="0" fontId="1" fillId="0" borderId="0" xfId="1" applyBorder="1" applyAlignment="1"/>
    <xf numFmtId="0" fontId="7" fillId="0" borderId="0" xfId="1" applyFont="1" applyBorder="1"/>
    <xf numFmtId="0" fontId="1" fillId="0" borderId="0" xfId="1" applyBorder="1" applyAlignment="1">
      <alignment horizontal="left" wrapText="1"/>
    </xf>
    <xf numFmtId="0" fontId="8" fillId="0" borderId="0" xfId="1" applyFont="1" applyBorder="1"/>
    <xf numFmtId="0" fontId="1" fillId="0" borderId="1" xfId="1" applyBorder="1" applyAlignment="1">
      <alignment horizontal="center"/>
    </xf>
    <xf numFmtId="0" fontId="1" fillId="0" borderId="1" xfId="1" applyBorder="1" applyAlignment="1">
      <alignment horizontal="left"/>
    </xf>
    <xf numFmtId="2" fontId="1" fillId="0" borderId="9" xfId="1" applyNumberFormat="1" applyBorder="1"/>
    <xf numFmtId="0" fontId="1" fillId="0" borderId="11" xfId="1" applyBorder="1"/>
    <xf numFmtId="2" fontId="5" fillId="0" borderId="7" xfId="1" applyNumberFormat="1" applyFont="1" applyBorder="1"/>
    <xf numFmtId="0" fontId="1" fillId="0" borderId="0" xfId="1" applyFill="1" applyBorder="1"/>
    <xf numFmtId="1" fontId="1" fillId="0" borderId="0" xfId="1" applyNumberFormat="1" applyFill="1" applyBorder="1"/>
    <xf numFmtId="2" fontId="1" fillId="0" borderId="10" xfId="1" applyNumberFormat="1" applyBorder="1"/>
    <xf numFmtId="2" fontId="7" fillId="0" borderId="7" xfId="1" applyNumberFormat="1" applyFont="1" applyBorder="1"/>
    <xf numFmtId="0" fontId="5" fillId="0" borderId="0" xfId="1" applyFont="1" applyBorder="1"/>
    <xf numFmtId="2" fontId="4" fillId="0" borderId="13" xfId="1" applyNumberFormat="1" applyFont="1" applyBorder="1" applyAlignment="1">
      <alignment horizontal="right"/>
    </xf>
    <xf numFmtId="0" fontId="9" fillId="0" borderId="14" xfId="1" applyFont="1" applyBorder="1"/>
    <xf numFmtId="0" fontId="7" fillId="0" borderId="12" xfId="1" applyFont="1" applyBorder="1"/>
    <xf numFmtId="0" fontId="1" fillId="0" borderId="12" xfId="1" applyBorder="1"/>
    <xf numFmtId="0" fontId="1" fillId="0" borderId="14" xfId="1" applyBorder="1"/>
    <xf numFmtId="0" fontId="1" fillId="0" borderId="15" xfId="1" applyBorder="1"/>
    <xf numFmtId="164" fontId="1" fillId="0" borderId="8" xfId="1" applyNumberFormat="1" applyBorder="1"/>
    <xf numFmtId="1" fontId="1" fillId="0" borderId="0" xfId="1" applyNumberFormat="1" applyBorder="1"/>
    <xf numFmtId="0" fontId="1" fillId="0" borderId="0" xfId="1" applyBorder="1" applyAlignment="1">
      <alignment horizontal="right"/>
    </xf>
    <xf numFmtId="2" fontId="1" fillId="0" borderId="0" xfId="1" applyNumberFormat="1" applyBorder="1" applyAlignment="1">
      <alignment horizontal="left"/>
    </xf>
    <xf numFmtId="2" fontId="10" fillId="0" borderId="0" xfId="1" applyNumberFormat="1" applyFont="1" applyBorder="1"/>
    <xf numFmtId="0" fontId="1" fillId="0" borderId="8" xfId="1" applyFill="1" applyBorder="1"/>
    <xf numFmtId="0" fontId="1" fillId="0" borderId="1" xfId="1" applyBorder="1"/>
    <xf numFmtId="1" fontId="1" fillId="0" borderId="1" xfId="1" applyNumberFormat="1" applyBorder="1"/>
    <xf numFmtId="0" fontId="1" fillId="0" borderId="1" xfId="1" applyBorder="1" applyAlignment="1">
      <alignment horizontal="right"/>
    </xf>
    <xf numFmtId="2" fontId="1" fillId="0" borderId="1" xfId="1" applyNumberFormat="1" applyBorder="1" applyAlignment="1">
      <alignment horizontal="left"/>
    </xf>
    <xf numFmtId="0" fontId="5" fillId="0" borderId="4" xfId="1" applyFont="1" applyBorder="1"/>
    <xf numFmtId="0" fontId="5" fillId="0" borderId="2" xfId="1" applyFont="1" applyBorder="1"/>
    <xf numFmtId="0" fontId="8" fillId="0" borderId="5" xfId="1" applyFont="1" applyBorder="1"/>
    <xf numFmtId="0" fontId="8" fillId="0" borderId="2" xfId="1" applyFont="1" applyBorder="1"/>
    <xf numFmtId="2" fontId="5" fillId="0" borderId="2" xfId="1" applyNumberFormat="1" applyFont="1" applyBorder="1"/>
    <xf numFmtId="0" fontId="5" fillId="0" borderId="4" xfId="1" applyFont="1" applyFill="1" applyBorder="1"/>
    <xf numFmtId="0" fontId="8" fillId="0" borderId="2" xfId="1" applyFont="1" applyFill="1" applyBorder="1"/>
    <xf numFmtId="2" fontId="8" fillId="0" borderId="2" xfId="1" applyNumberFormat="1" applyFont="1" applyBorder="1"/>
    <xf numFmtId="0" fontId="5" fillId="0" borderId="4" xfId="1" applyFont="1" applyFill="1" applyBorder="1" applyAlignment="1">
      <alignment horizontal="left"/>
    </xf>
    <xf numFmtId="9" fontId="5" fillId="0" borderId="2" xfId="1" applyNumberFormat="1" applyFont="1" applyBorder="1" applyAlignment="1">
      <alignment horizontal="center"/>
    </xf>
    <xf numFmtId="1" fontId="8" fillId="0" borderId="5" xfId="1" applyNumberFormat="1" applyFont="1" applyBorder="1"/>
    <xf numFmtId="9" fontId="8" fillId="0" borderId="2" xfId="1" applyNumberFormat="1" applyFont="1" applyBorder="1"/>
    <xf numFmtId="0" fontId="1" fillId="0" borderId="4" xfId="1" applyBorder="1"/>
    <xf numFmtId="0" fontId="1" fillId="0" borderId="5" xfId="1" applyBorder="1"/>
    <xf numFmtId="0" fontId="5" fillId="0" borderId="2" xfId="1" applyFont="1" applyFill="1" applyBorder="1"/>
    <xf numFmtId="4" fontId="5" fillId="0" borderId="2" xfId="1" applyNumberFormat="1" applyFont="1" applyBorder="1"/>
    <xf numFmtId="0" fontId="5" fillId="0" borderId="0" xfId="1" applyFont="1" applyFill="1" applyBorder="1"/>
    <xf numFmtId="4" fontId="5" fillId="0" borderId="0" xfId="1" applyNumberFormat="1" applyFont="1" applyBorder="1"/>
    <xf numFmtId="0" fontId="1" fillId="0" borderId="0" xfId="1" applyAlignment="1"/>
    <xf numFmtId="0" fontId="1" fillId="0" borderId="0" xfId="1" applyAlignment="1">
      <alignment horizontal="center"/>
    </xf>
    <xf numFmtId="0" fontId="8" fillId="0" borderId="0" xfId="1" applyFont="1" applyAlignment="1">
      <alignment horizontal="center" vertical="center"/>
    </xf>
    <xf numFmtId="0" fontId="5" fillId="0" borderId="0" xfId="1" applyFont="1"/>
    <xf numFmtId="0" fontId="11" fillId="0" borderId="0" xfId="1" applyFont="1"/>
    <xf numFmtId="0" fontId="6" fillId="0" borderId="1" xfId="1" applyFont="1" applyBorder="1"/>
    <xf numFmtId="2" fontId="1" fillId="0" borderId="2" xfId="1" applyNumberFormat="1" applyBorder="1"/>
    <xf numFmtId="164" fontId="1" fillId="0" borderId="2" xfId="1" applyNumberFormat="1" applyBorder="1"/>
    <xf numFmtId="2" fontId="1" fillId="0" borderId="2" xfId="1" applyNumberFormat="1" applyBorder="1" applyAlignment="1">
      <alignment horizontal="center"/>
    </xf>
    <xf numFmtId="0" fontId="1" fillId="0" borderId="3" xfId="1" applyBorder="1"/>
    <xf numFmtId="2" fontId="1" fillId="0" borderId="4" xfId="1" applyNumberFormat="1" applyBorder="1"/>
    <xf numFmtId="0" fontId="1" fillId="0" borderId="2" xfId="1" quotePrefix="1" applyBorder="1" applyAlignment="1">
      <alignment horizontal="center"/>
    </xf>
    <xf numFmtId="2" fontId="1" fillId="0" borderId="5" xfId="1" applyNumberFormat="1" applyBorder="1" applyAlignment="1">
      <alignment horizontal="center"/>
    </xf>
    <xf numFmtId="2" fontId="1" fillId="0" borderId="4" xfId="1" applyNumberFormat="1" applyBorder="1" applyAlignment="1">
      <alignment horizontal="center"/>
    </xf>
    <xf numFmtId="1" fontId="5" fillId="0" borderId="2" xfId="1" applyNumberFormat="1" applyFont="1" applyBorder="1"/>
    <xf numFmtId="1" fontId="5" fillId="0" borderId="2" xfId="1" applyNumberFormat="1" applyFont="1" applyBorder="1" applyAlignment="1">
      <alignment horizontal="center"/>
    </xf>
    <xf numFmtId="0" fontId="9" fillId="0" borderId="8" xfId="1" applyFont="1" applyBorder="1"/>
    <xf numFmtId="0" fontId="1" fillId="0" borderId="16" xfId="1" applyBorder="1"/>
    <xf numFmtId="0" fontId="5" fillId="0" borderId="1" xfId="1" applyFont="1" applyBorder="1"/>
    <xf numFmtId="0" fontId="5" fillId="0" borderId="9" xfId="1" applyFont="1" applyBorder="1" applyAlignment="1"/>
    <xf numFmtId="0" fontId="5" fillId="0" borderId="11" xfId="1" applyFont="1" applyBorder="1" applyAlignment="1"/>
    <xf numFmtId="2" fontId="4" fillId="0" borderId="2" xfId="1" applyNumberFormat="1" applyFont="1" applyBorder="1" applyAlignment="1">
      <alignment horizontal="right"/>
    </xf>
    <xf numFmtId="165" fontId="3" fillId="0" borderId="0" xfId="2" applyNumberFormat="1" applyFont="1" applyAlignment="1">
      <alignment horizontal="left" vertical="center" wrapText="1"/>
    </xf>
    <xf numFmtId="0" fontId="3" fillId="0" borderId="0" xfId="1" applyFont="1" applyAlignment="1">
      <alignment horizontal="left" vertical="center" wrapText="1"/>
    </xf>
    <xf numFmtId="0" fontId="5" fillId="0" borderId="0" xfId="1" applyFont="1" applyAlignment="1">
      <alignment horizontal="left" vertical="center" wrapText="1"/>
    </xf>
    <xf numFmtId="0" fontId="8" fillId="0" borderId="0" xfId="1" applyFont="1"/>
    <xf numFmtId="0" fontId="8" fillId="0" borderId="0" xfId="1" applyFont="1" applyAlignment="1">
      <alignment horizontal="center"/>
    </xf>
    <xf numFmtId="2" fontId="5" fillId="0" borderId="0" xfId="1" applyNumberFormat="1" applyFont="1" applyAlignment="1">
      <alignment horizontal="left"/>
    </xf>
    <xf numFmtId="43" fontId="5" fillId="0" borderId="0" xfId="2" applyFont="1" applyAlignment="1">
      <alignment horizontal="left"/>
    </xf>
    <xf numFmtId="0" fontId="1" fillId="0" borderId="0" xfId="1" applyAlignment="1">
      <alignment vertical="center"/>
    </xf>
    <xf numFmtId="3" fontId="3" fillId="0" borderId="0" xfId="2" applyNumberFormat="1" applyFont="1" applyAlignment="1">
      <alignment horizontal="left" vertical="center" wrapText="1"/>
    </xf>
    <xf numFmtId="0" fontId="5" fillId="0" borderId="0" xfId="1" applyFont="1" applyAlignment="1">
      <alignment horizontal="center"/>
    </xf>
    <xf numFmtId="0" fontId="11" fillId="0" borderId="0" xfId="1" applyFont="1" applyAlignment="1">
      <alignment wrapText="1"/>
    </xf>
    <xf numFmtId="0" fontId="6" fillId="0" borderId="0" xfId="1" applyFont="1"/>
    <xf numFmtId="0" fontId="3" fillId="0" borderId="0" xfId="1" applyFont="1"/>
    <xf numFmtId="0" fontId="2" fillId="0" borderId="0" xfId="1" applyFont="1" applyAlignment="1">
      <alignment vertical="top" wrapText="1"/>
    </xf>
    <xf numFmtId="3" fontId="3" fillId="0" borderId="0" xfId="1" applyNumberFormat="1" applyFont="1"/>
    <xf numFmtId="3" fontId="6" fillId="0" borderId="0" xfId="1" applyNumberFormat="1" applyFont="1"/>
    <xf numFmtId="0" fontId="2" fillId="0" borderId="0" xfId="1" applyFont="1" applyAlignment="1"/>
    <xf numFmtId="0" fontId="1" fillId="0" borderId="0" xfId="1" applyAlignment="1">
      <alignment horizontal="left" vertical="top"/>
    </xf>
    <xf numFmtId="0" fontId="1" fillId="0" borderId="0" xfId="1" applyFont="1"/>
    <xf numFmtId="0" fontId="21" fillId="0" borderId="0" xfId="1" applyFont="1"/>
    <xf numFmtId="0" fontId="22" fillId="0" borderId="0" xfId="1" applyFont="1"/>
    <xf numFmtId="0" fontId="15" fillId="0" borderId="0" xfId="1" applyFont="1" applyAlignment="1">
      <alignment horizontal="center" vertical="center" wrapText="1"/>
    </xf>
    <xf numFmtId="0" fontId="12" fillId="0" borderId="0" xfId="1" applyFont="1" applyAlignment="1">
      <alignment horizontal="center" vertical="center" wrapText="1"/>
    </xf>
    <xf numFmtId="0" fontId="13" fillId="0" borderId="0" xfId="1" applyFont="1" applyAlignment="1">
      <alignment horizontal="left" vertical="center" wrapText="1"/>
    </xf>
    <xf numFmtId="0" fontId="5" fillId="0" borderId="0" xfId="1" applyFont="1" applyAlignment="1">
      <alignment horizontal="right"/>
    </xf>
    <xf numFmtId="0" fontId="5" fillId="0" borderId="0" xfId="1" applyFont="1" applyAlignment="1">
      <alignment horizontal="left"/>
    </xf>
    <xf numFmtId="0" fontId="14" fillId="0" borderId="0" xfId="1" applyFont="1" applyAlignment="1">
      <alignment horizontal="center" vertical="center" wrapText="1"/>
    </xf>
    <xf numFmtId="0" fontId="3" fillId="0" borderId="0" xfId="1" applyFont="1" applyAlignment="1">
      <alignment horizontal="right" vertical="center" wrapText="1"/>
    </xf>
    <xf numFmtId="0" fontId="8" fillId="0" borderId="0" xfId="1" applyFont="1" applyAlignment="1">
      <alignment horizontal="center"/>
    </xf>
    <xf numFmtId="0" fontId="2" fillId="0" borderId="0" xfId="1" applyFont="1" applyAlignment="1">
      <alignment horizontal="center" vertical="center"/>
    </xf>
    <xf numFmtId="0" fontId="1" fillId="0" borderId="0" xfId="1" applyAlignment="1">
      <alignment horizontal="left"/>
    </xf>
    <xf numFmtId="0" fontId="8" fillId="0" borderId="0" xfId="1" applyFont="1" applyAlignment="1">
      <alignment horizontal="left" vertical="top" wrapText="1"/>
    </xf>
    <xf numFmtId="0" fontId="1" fillId="0" borderId="0" xfId="1" applyAlignment="1">
      <alignment horizontal="left" vertical="top" wrapText="1"/>
    </xf>
    <xf numFmtId="0" fontId="1" fillId="0" borderId="0" xfId="1" applyAlignment="1">
      <alignment horizontal="center"/>
    </xf>
    <xf numFmtId="0" fontId="1" fillId="0" borderId="0" xfId="1" applyAlignment="1">
      <alignment horizontal="justify" vertical="top" wrapText="1"/>
    </xf>
    <xf numFmtId="0" fontId="2" fillId="0" borderId="0" xfId="1" applyFont="1" applyAlignment="1">
      <alignment horizontal="center"/>
    </xf>
    <xf numFmtId="0" fontId="1" fillId="0" borderId="0" xfId="1" applyBorder="1" applyAlignment="1">
      <alignment wrapText="1"/>
    </xf>
    <xf numFmtId="0" fontId="3" fillId="0" borderId="0" xfId="1" applyFont="1" applyAlignment="1">
      <alignment horizontal="center"/>
    </xf>
    <xf numFmtId="0" fontId="5" fillId="0" borderId="1" xfId="1" applyFont="1" applyBorder="1" applyAlignment="1">
      <alignment horizontal="center" wrapText="1"/>
    </xf>
    <xf numFmtId="0" fontId="4" fillId="0" borderId="1" xfId="1" applyFont="1" applyBorder="1" applyAlignment="1">
      <alignment horizontal="center" wrapText="1"/>
    </xf>
    <xf numFmtId="0" fontId="1" fillId="0" borderId="3" xfId="1" applyBorder="1" applyAlignment="1">
      <alignment horizontal="center"/>
    </xf>
    <xf numFmtId="0" fontId="1" fillId="0" borderId="4" xfId="1" applyBorder="1" applyAlignment="1">
      <alignment horizontal="center"/>
    </xf>
    <xf numFmtId="0" fontId="1" fillId="0" borderId="5" xfId="1" applyBorder="1" applyAlignment="1">
      <alignment horizontal="center"/>
    </xf>
    <xf numFmtId="0" fontId="1" fillId="0" borderId="0" xfId="1" applyBorder="1" applyAlignment="1">
      <alignment horizontal="left" wrapText="1"/>
    </xf>
    <xf numFmtId="0" fontId="1" fillId="0" borderId="12" xfId="1" applyBorder="1" applyAlignment="1">
      <alignment horizontal="center"/>
    </xf>
    <xf numFmtId="0" fontId="1" fillId="0" borderId="2" xfId="1" applyBorder="1" applyAlignment="1">
      <alignment horizontal="center"/>
    </xf>
    <xf numFmtId="2" fontId="1" fillId="0" borderId="2" xfId="1" applyNumberFormat="1" applyBorder="1" applyAlignment="1">
      <alignment horizontal="center"/>
    </xf>
    <xf numFmtId="0" fontId="5" fillId="0" borderId="0" xfId="1" applyFont="1" applyAlignment="1"/>
    <xf numFmtId="0" fontId="5" fillId="0" borderId="0" xfId="1" applyFont="1" applyAlignment="1">
      <alignment horizontal="center"/>
    </xf>
    <xf numFmtId="2" fontId="1" fillId="0" borderId="5" xfId="1" applyNumberFormat="1" applyBorder="1" applyAlignment="1">
      <alignment horizontal="center"/>
    </xf>
    <xf numFmtId="2" fontId="1" fillId="0" borderId="4" xfId="1" applyNumberFormat="1" applyBorder="1" applyAlignment="1">
      <alignment horizontal="center"/>
    </xf>
    <xf numFmtId="0" fontId="5" fillId="0" borderId="5" xfId="1" applyFont="1" applyBorder="1" applyAlignment="1">
      <alignment horizontal="center"/>
    </xf>
    <xf numFmtId="0" fontId="5" fillId="0" borderId="3" xfId="1" applyFont="1" applyBorder="1" applyAlignment="1">
      <alignment horizontal="center"/>
    </xf>
    <xf numFmtId="0" fontId="5" fillId="0" borderId="4" xfId="1" applyFont="1" applyBorder="1" applyAlignment="1">
      <alignment horizontal="center"/>
    </xf>
    <xf numFmtId="1" fontId="5" fillId="0" borderId="5" xfId="1" applyNumberFormat="1" applyFont="1" applyBorder="1" applyAlignment="1">
      <alignment horizontal="center"/>
    </xf>
    <xf numFmtId="1" fontId="5" fillId="0" borderId="4" xfId="1" applyNumberFormat="1" applyFont="1" applyBorder="1" applyAlignment="1">
      <alignment horizontal="center"/>
    </xf>
    <xf numFmtId="0" fontId="1" fillId="0" borderId="0" xfId="1" applyBorder="1" applyAlignment="1">
      <alignment horizontal="center"/>
    </xf>
    <xf numFmtId="0" fontId="3" fillId="0" borderId="0" xfId="1" applyFont="1" applyAlignment="1">
      <alignment horizontal="left"/>
    </xf>
    <xf numFmtId="0" fontId="18" fillId="0" borderId="0" xfId="1" applyFont="1" applyAlignment="1">
      <alignment horizontal="center" vertical="center" wrapText="1"/>
    </xf>
    <xf numFmtId="0" fontId="16"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Alignment="1">
      <alignment horizontal="left" vertical="center" wrapText="1"/>
    </xf>
    <xf numFmtId="0" fontId="19" fillId="0" borderId="0" xfId="1" applyFont="1" applyAlignment="1">
      <alignment horizontal="center"/>
    </xf>
    <xf numFmtId="0" fontId="11" fillId="0" borderId="0" xfId="1" applyFont="1" applyAlignment="1">
      <alignment horizontal="center" wrapText="1"/>
    </xf>
    <xf numFmtId="0" fontId="2" fillId="0" borderId="0" xfId="1" applyFont="1" applyAlignment="1">
      <alignment horizontal="left" vertical="top" wrapText="1"/>
    </xf>
    <xf numFmtId="2" fontId="2" fillId="0" borderId="0" xfId="1" applyNumberFormat="1" applyFont="1" applyAlignment="1">
      <alignment horizontal="center" vertical="center" wrapText="1"/>
    </xf>
    <xf numFmtId="0" fontId="20" fillId="0" borderId="0" xfId="1" applyFont="1" applyAlignment="1">
      <alignment horizontal="center"/>
    </xf>
  </cellXfs>
  <cellStyles count="3">
    <cellStyle name="Comma 2" xfId="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828675</xdr:colOff>
      <xdr:row>2</xdr:row>
      <xdr:rowOff>257175</xdr:rowOff>
    </xdr:from>
    <xdr:to>
      <xdr:col>4</xdr:col>
      <xdr:colOff>781050</xdr:colOff>
      <xdr:row>6</xdr:row>
      <xdr:rowOff>314325</xdr:rowOff>
    </xdr:to>
    <xdr:pic>
      <xdr:nvPicPr>
        <xdr:cNvPr id="2" name="Picture 1"/>
        <xdr:cNvPicPr>
          <a:picLocks noChangeAspect="1" noChangeArrowheads="1"/>
        </xdr:cNvPicPr>
      </xdr:nvPicPr>
      <xdr:blipFill>
        <a:blip xmlns:r="http://schemas.openxmlformats.org/officeDocument/2006/relationships" r:embed="rId1"/>
        <a:srcRect/>
        <a:stretch>
          <a:fillRect/>
        </a:stretch>
      </xdr:blipFill>
      <xdr:spPr bwMode="auto">
        <a:xfrm>
          <a:off x="1914525" y="1571625"/>
          <a:ext cx="1847850" cy="13525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523875</xdr:colOff>
      <xdr:row>2</xdr:row>
      <xdr:rowOff>161925</xdr:rowOff>
    </xdr:from>
    <xdr:to>
      <xdr:col>4</xdr:col>
      <xdr:colOff>476250</xdr:colOff>
      <xdr:row>9</xdr:row>
      <xdr:rowOff>28575</xdr:rowOff>
    </xdr:to>
    <xdr:pic>
      <xdr:nvPicPr>
        <xdr:cNvPr id="2" name="Picture 2"/>
        <xdr:cNvPicPr>
          <a:picLocks noChangeAspect="1" noChangeArrowheads="1"/>
        </xdr:cNvPicPr>
      </xdr:nvPicPr>
      <xdr:blipFill>
        <a:blip xmlns:r="http://schemas.openxmlformats.org/officeDocument/2006/relationships" r:embed="rId1"/>
        <a:srcRect/>
        <a:stretch>
          <a:fillRect/>
        </a:stretch>
      </xdr:blipFill>
      <xdr:spPr bwMode="auto">
        <a:xfrm>
          <a:off x="1743075" y="1733550"/>
          <a:ext cx="1714500" cy="12858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M%20Ferooz/Desktop/ESTIMATE%20FOLDER%202017/Estimates%20Folder/construction%20of%20cc%20Block%20Daho%20Chan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Desktop%20Data\bidding%20data.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Facesheet"/>
      <sheetName val="Measurement"/>
      <sheetName val="Estimate"/>
      <sheetName val="Material stat"/>
      <sheetName val="Cartage Ana"/>
      <sheetName val="Statment"/>
      <sheetName val="Schedule B"/>
      <sheetName val="bidding  face sheet"/>
      <sheetName val="bidding  data"/>
      <sheetName val="Tender Form"/>
    </sheetNames>
    <sheetDataSet>
      <sheetData sheetId="0"/>
      <sheetData sheetId="1"/>
      <sheetData sheetId="2"/>
      <sheetData sheetId="3"/>
      <sheetData sheetId="4"/>
      <sheetData sheetId="5"/>
      <sheetData sheetId="6"/>
      <sheetData sheetId="7"/>
      <sheetData sheetId="8">
        <row r="1">
          <cell r="A1" t="str">
            <v>OFFICE OF THE CHAIRMAN TOWN COMMITTEE TANDO  GHULAM HDYER DISTRICT TANDO MUHAMAMD KHAN</v>
          </cell>
        </row>
        <row r="17">
          <cell r="E17">
            <v>1400000</v>
          </cell>
        </row>
      </sheetData>
      <sheetData sheetId="9"/>
      <sheetData sheetId="10"/>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s>
    <sheetDataSet>
      <sheetData sheetId="0">
        <row r="12">
          <cell r="A12" t="str">
            <v xml:space="preserve">SUBJECT:  </v>
          </cell>
        </row>
      </sheetData>
      <sheetData sheetId="1" refreshError="1"/>
      <sheetData sheetId="2" refreshError="1"/>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G51"/>
  <sheetViews>
    <sheetView topLeftCell="A10" workbookViewId="0">
      <selection activeCell="B22" sqref="B22"/>
    </sheetView>
  </sheetViews>
  <sheetFormatPr defaultRowHeight="12.75"/>
  <cols>
    <col min="1" max="1" width="5.7109375" style="1" customWidth="1"/>
    <col min="2" max="2" width="10.5703125" style="1" customWidth="1"/>
    <col min="3" max="3" width="15.5703125" style="1" customWidth="1"/>
    <col min="4" max="4" width="12.85546875" style="1" customWidth="1"/>
    <col min="5" max="5" width="15.140625" style="1" customWidth="1"/>
    <col min="6" max="6" width="12.140625" style="1" customWidth="1"/>
    <col min="7" max="7" width="13" style="1" customWidth="1"/>
    <col min="8" max="256" width="9.140625" style="1"/>
    <col min="257" max="257" width="5.7109375" style="1" customWidth="1"/>
    <col min="258" max="258" width="10.5703125" style="1" customWidth="1"/>
    <col min="259" max="259" width="15.5703125" style="1" customWidth="1"/>
    <col min="260" max="260" width="12.85546875" style="1" customWidth="1"/>
    <col min="261" max="261" width="15.140625" style="1" customWidth="1"/>
    <col min="262" max="262" width="12.140625" style="1" customWidth="1"/>
    <col min="263" max="263" width="13" style="1" customWidth="1"/>
    <col min="264" max="512" width="9.140625" style="1"/>
    <col min="513" max="513" width="5.7109375" style="1" customWidth="1"/>
    <col min="514" max="514" width="10.5703125" style="1" customWidth="1"/>
    <col min="515" max="515" width="15.5703125" style="1" customWidth="1"/>
    <col min="516" max="516" width="12.85546875" style="1" customWidth="1"/>
    <col min="517" max="517" width="15.140625" style="1" customWidth="1"/>
    <col min="518" max="518" width="12.140625" style="1" customWidth="1"/>
    <col min="519" max="519" width="13" style="1" customWidth="1"/>
    <col min="520" max="768" width="9.140625" style="1"/>
    <col min="769" max="769" width="5.7109375" style="1" customWidth="1"/>
    <col min="770" max="770" width="10.5703125" style="1" customWidth="1"/>
    <col min="771" max="771" width="15.5703125" style="1" customWidth="1"/>
    <col min="772" max="772" width="12.85546875" style="1" customWidth="1"/>
    <col min="773" max="773" width="15.140625" style="1" customWidth="1"/>
    <col min="774" max="774" width="12.140625" style="1" customWidth="1"/>
    <col min="775" max="775" width="13" style="1" customWidth="1"/>
    <col min="776" max="1024" width="9.140625" style="1"/>
    <col min="1025" max="1025" width="5.7109375" style="1" customWidth="1"/>
    <col min="1026" max="1026" width="10.5703125" style="1" customWidth="1"/>
    <col min="1027" max="1027" width="15.5703125" style="1" customWidth="1"/>
    <col min="1028" max="1028" width="12.85546875" style="1" customWidth="1"/>
    <col min="1029" max="1029" width="15.140625" style="1" customWidth="1"/>
    <col min="1030" max="1030" width="12.140625" style="1" customWidth="1"/>
    <col min="1031" max="1031" width="13" style="1" customWidth="1"/>
    <col min="1032" max="1280" width="9.140625" style="1"/>
    <col min="1281" max="1281" width="5.7109375" style="1" customWidth="1"/>
    <col min="1282" max="1282" width="10.5703125" style="1" customWidth="1"/>
    <col min="1283" max="1283" width="15.5703125" style="1" customWidth="1"/>
    <col min="1284" max="1284" width="12.85546875" style="1" customWidth="1"/>
    <col min="1285" max="1285" width="15.140625" style="1" customWidth="1"/>
    <col min="1286" max="1286" width="12.140625" style="1" customWidth="1"/>
    <col min="1287" max="1287" width="13" style="1" customWidth="1"/>
    <col min="1288" max="1536" width="9.140625" style="1"/>
    <col min="1537" max="1537" width="5.7109375" style="1" customWidth="1"/>
    <col min="1538" max="1538" width="10.5703125" style="1" customWidth="1"/>
    <col min="1539" max="1539" width="15.5703125" style="1" customWidth="1"/>
    <col min="1540" max="1540" width="12.85546875" style="1" customWidth="1"/>
    <col min="1541" max="1541" width="15.140625" style="1" customWidth="1"/>
    <col min="1542" max="1542" width="12.140625" style="1" customWidth="1"/>
    <col min="1543" max="1543" width="13" style="1" customWidth="1"/>
    <col min="1544" max="1792" width="9.140625" style="1"/>
    <col min="1793" max="1793" width="5.7109375" style="1" customWidth="1"/>
    <col min="1794" max="1794" width="10.5703125" style="1" customWidth="1"/>
    <col min="1795" max="1795" width="15.5703125" style="1" customWidth="1"/>
    <col min="1796" max="1796" width="12.85546875" style="1" customWidth="1"/>
    <col min="1797" max="1797" width="15.140625" style="1" customWidth="1"/>
    <col min="1798" max="1798" width="12.140625" style="1" customWidth="1"/>
    <col min="1799" max="1799" width="13" style="1" customWidth="1"/>
    <col min="1800" max="2048" width="9.140625" style="1"/>
    <col min="2049" max="2049" width="5.7109375" style="1" customWidth="1"/>
    <col min="2050" max="2050" width="10.5703125" style="1" customWidth="1"/>
    <col min="2051" max="2051" width="15.5703125" style="1" customWidth="1"/>
    <col min="2052" max="2052" width="12.85546875" style="1" customWidth="1"/>
    <col min="2053" max="2053" width="15.140625" style="1" customWidth="1"/>
    <col min="2054" max="2054" width="12.140625" style="1" customWidth="1"/>
    <col min="2055" max="2055" width="13" style="1" customWidth="1"/>
    <col min="2056" max="2304" width="9.140625" style="1"/>
    <col min="2305" max="2305" width="5.7109375" style="1" customWidth="1"/>
    <col min="2306" max="2306" width="10.5703125" style="1" customWidth="1"/>
    <col min="2307" max="2307" width="15.5703125" style="1" customWidth="1"/>
    <col min="2308" max="2308" width="12.85546875" style="1" customWidth="1"/>
    <col min="2309" max="2309" width="15.140625" style="1" customWidth="1"/>
    <col min="2310" max="2310" width="12.140625" style="1" customWidth="1"/>
    <col min="2311" max="2311" width="13" style="1" customWidth="1"/>
    <col min="2312" max="2560" width="9.140625" style="1"/>
    <col min="2561" max="2561" width="5.7109375" style="1" customWidth="1"/>
    <col min="2562" max="2562" width="10.5703125" style="1" customWidth="1"/>
    <col min="2563" max="2563" width="15.5703125" style="1" customWidth="1"/>
    <col min="2564" max="2564" width="12.85546875" style="1" customWidth="1"/>
    <col min="2565" max="2565" width="15.140625" style="1" customWidth="1"/>
    <col min="2566" max="2566" width="12.140625" style="1" customWidth="1"/>
    <col min="2567" max="2567" width="13" style="1" customWidth="1"/>
    <col min="2568" max="2816" width="9.140625" style="1"/>
    <col min="2817" max="2817" width="5.7109375" style="1" customWidth="1"/>
    <col min="2818" max="2818" width="10.5703125" style="1" customWidth="1"/>
    <col min="2819" max="2819" width="15.5703125" style="1" customWidth="1"/>
    <col min="2820" max="2820" width="12.85546875" style="1" customWidth="1"/>
    <col min="2821" max="2821" width="15.140625" style="1" customWidth="1"/>
    <col min="2822" max="2822" width="12.140625" style="1" customWidth="1"/>
    <col min="2823" max="2823" width="13" style="1" customWidth="1"/>
    <col min="2824" max="3072" width="9.140625" style="1"/>
    <col min="3073" max="3073" width="5.7109375" style="1" customWidth="1"/>
    <col min="3074" max="3074" width="10.5703125" style="1" customWidth="1"/>
    <col min="3075" max="3075" width="15.5703125" style="1" customWidth="1"/>
    <col min="3076" max="3076" width="12.85546875" style="1" customWidth="1"/>
    <col min="3077" max="3077" width="15.140625" style="1" customWidth="1"/>
    <col min="3078" max="3078" width="12.140625" style="1" customWidth="1"/>
    <col min="3079" max="3079" width="13" style="1" customWidth="1"/>
    <col min="3080" max="3328" width="9.140625" style="1"/>
    <col min="3329" max="3329" width="5.7109375" style="1" customWidth="1"/>
    <col min="3330" max="3330" width="10.5703125" style="1" customWidth="1"/>
    <col min="3331" max="3331" width="15.5703125" style="1" customWidth="1"/>
    <col min="3332" max="3332" width="12.85546875" style="1" customWidth="1"/>
    <col min="3333" max="3333" width="15.140625" style="1" customWidth="1"/>
    <col min="3334" max="3334" width="12.140625" style="1" customWidth="1"/>
    <col min="3335" max="3335" width="13" style="1" customWidth="1"/>
    <col min="3336" max="3584" width="9.140625" style="1"/>
    <col min="3585" max="3585" width="5.7109375" style="1" customWidth="1"/>
    <col min="3586" max="3586" width="10.5703125" style="1" customWidth="1"/>
    <col min="3587" max="3587" width="15.5703125" style="1" customWidth="1"/>
    <col min="3588" max="3588" width="12.85546875" style="1" customWidth="1"/>
    <col min="3589" max="3589" width="15.140625" style="1" customWidth="1"/>
    <col min="3590" max="3590" width="12.140625" style="1" customWidth="1"/>
    <col min="3591" max="3591" width="13" style="1" customWidth="1"/>
    <col min="3592" max="3840" width="9.140625" style="1"/>
    <col min="3841" max="3841" width="5.7109375" style="1" customWidth="1"/>
    <col min="3842" max="3842" width="10.5703125" style="1" customWidth="1"/>
    <col min="3843" max="3843" width="15.5703125" style="1" customWidth="1"/>
    <col min="3844" max="3844" width="12.85546875" style="1" customWidth="1"/>
    <col min="3845" max="3845" width="15.140625" style="1" customWidth="1"/>
    <col min="3846" max="3846" width="12.140625" style="1" customWidth="1"/>
    <col min="3847" max="3847" width="13" style="1" customWidth="1"/>
    <col min="3848" max="4096" width="9.140625" style="1"/>
    <col min="4097" max="4097" width="5.7109375" style="1" customWidth="1"/>
    <col min="4098" max="4098" width="10.5703125" style="1" customWidth="1"/>
    <col min="4099" max="4099" width="15.5703125" style="1" customWidth="1"/>
    <col min="4100" max="4100" width="12.85546875" style="1" customWidth="1"/>
    <col min="4101" max="4101" width="15.140625" style="1" customWidth="1"/>
    <col min="4102" max="4102" width="12.140625" style="1" customWidth="1"/>
    <col min="4103" max="4103" width="13" style="1" customWidth="1"/>
    <col min="4104" max="4352" width="9.140625" style="1"/>
    <col min="4353" max="4353" width="5.7109375" style="1" customWidth="1"/>
    <col min="4354" max="4354" width="10.5703125" style="1" customWidth="1"/>
    <col min="4355" max="4355" width="15.5703125" style="1" customWidth="1"/>
    <col min="4356" max="4356" width="12.85546875" style="1" customWidth="1"/>
    <col min="4357" max="4357" width="15.140625" style="1" customWidth="1"/>
    <col min="4358" max="4358" width="12.140625" style="1" customWidth="1"/>
    <col min="4359" max="4359" width="13" style="1" customWidth="1"/>
    <col min="4360" max="4608" width="9.140625" style="1"/>
    <col min="4609" max="4609" width="5.7109375" style="1" customWidth="1"/>
    <col min="4610" max="4610" width="10.5703125" style="1" customWidth="1"/>
    <col min="4611" max="4611" width="15.5703125" style="1" customWidth="1"/>
    <col min="4612" max="4612" width="12.85546875" style="1" customWidth="1"/>
    <col min="4613" max="4613" width="15.140625" style="1" customWidth="1"/>
    <col min="4614" max="4614" width="12.140625" style="1" customWidth="1"/>
    <col min="4615" max="4615" width="13" style="1" customWidth="1"/>
    <col min="4616" max="4864" width="9.140625" style="1"/>
    <col min="4865" max="4865" width="5.7109375" style="1" customWidth="1"/>
    <col min="4866" max="4866" width="10.5703125" style="1" customWidth="1"/>
    <col min="4867" max="4867" width="15.5703125" style="1" customWidth="1"/>
    <col min="4868" max="4868" width="12.85546875" style="1" customWidth="1"/>
    <col min="4869" max="4869" width="15.140625" style="1" customWidth="1"/>
    <col min="4870" max="4870" width="12.140625" style="1" customWidth="1"/>
    <col min="4871" max="4871" width="13" style="1" customWidth="1"/>
    <col min="4872" max="5120" width="9.140625" style="1"/>
    <col min="5121" max="5121" width="5.7109375" style="1" customWidth="1"/>
    <col min="5122" max="5122" width="10.5703125" style="1" customWidth="1"/>
    <col min="5123" max="5123" width="15.5703125" style="1" customWidth="1"/>
    <col min="5124" max="5124" width="12.85546875" style="1" customWidth="1"/>
    <col min="5125" max="5125" width="15.140625" style="1" customWidth="1"/>
    <col min="5126" max="5126" width="12.140625" style="1" customWidth="1"/>
    <col min="5127" max="5127" width="13" style="1" customWidth="1"/>
    <col min="5128" max="5376" width="9.140625" style="1"/>
    <col min="5377" max="5377" width="5.7109375" style="1" customWidth="1"/>
    <col min="5378" max="5378" width="10.5703125" style="1" customWidth="1"/>
    <col min="5379" max="5379" width="15.5703125" style="1" customWidth="1"/>
    <col min="5380" max="5380" width="12.85546875" style="1" customWidth="1"/>
    <col min="5381" max="5381" width="15.140625" style="1" customWidth="1"/>
    <col min="5382" max="5382" width="12.140625" style="1" customWidth="1"/>
    <col min="5383" max="5383" width="13" style="1" customWidth="1"/>
    <col min="5384" max="5632" width="9.140625" style="1"/>
    <col min="5633" max="5633" width="5.7109375" style="1" customWidth="1"/>
    <col min="5634" max="5634" width="10.5703125" style="1" customWidth="1"/>
    <col min="5635" max="5635" width="15.5703125" style="1" customWidth="1"/>
    <col min="5636" max="5636" width="12.85546875" style="1" customWidth="1"/>
    <col min="5637" max="5637" width="15.140625" style="1" customWidth="1"/>
    <col min="5638" max="5638" width="12.140625" style="1" customWidth="1"/>
    <col min="5639" max="5639" width="13" style="1" customWidth="1"/>
    <col min="5640" max="5888" width="9.140625" style="1"/>
    <col min="5889" max="5889" width="5.7109375" style="1" customWidth="1"/>
    <col min="5890" max="5890" width="10.5703125" style="1" customWidth="1"/>
    <col min="5891" max="5891" width="15.5703125" style="1" customWidth="1"/>
    <col min="5892" max="5892" width="12.85546875" style="1" customWidth="1"/>
    <col min="5893" max="5893" width="15.140625" style="1" customWidth="1"/>
    <col min="5894" max="5894" width="12.140625" style="1" customWidth="1"/>
    <col min="5895" max="5895" width="13" style="1" customWidth="1"/>
    <col min="5896" max="6144" width="9.140625" style="1"/>
    <col min="6145" max="6145" width="5.7109375" style="1" customWidth="1"/>
    <col min="6146" max="6146" width="10.5703125" style="1" customWidth="1"/>
    <col min="6147" max="6147" width="15.5703125" style="1" customWidth="1"/>
    <col min="6148" max="6148" width="12.85546875" style="1" customWidth="1"/>
    <col min="6149" max="6149" width="15.140625" style="1" customWidth="1"/>
    <col min="6150" max="6150" width="12.140625" style="1" customWidth="1"/>
    <col min="6151" max="6151" width="13" style="1" customWidth="1"/>
    <col min="6152" max="6400" width="9.140625" style="1"/>
    <col min="6401" max="6401" width="5.7109375" style="1" customWidth="1"/>
    <col min="6402" max="6402" width="10.5703125" style="1" customWidth="1"/>
    <col min="6403" max="6403" width="15.5703125" style="1" customWidth="1"/>
    <col min="6404" max="6404" width="12.85546875" style="1" customWidth="1"/>
    <col min="6405" max="6405" width="15.140625" style="1" customWidth="1"/>
    <col min="6406" max="6406" width="12.140625" style="1" customWidth="1"/>
    <col min="6407" max="6407" width="13" style="1" customWidth="1"/>
    <col min="6408" max="6656" width="9.140625" style="1"/>
    <col min="6657" max="6657" width="5.7109375" style="1" customWidth="1"/>
    <col min="6658" max="6658" width="10.5703125" style="1" customWidth="1"/>
    <col min="6659" max="6659" width="15.5703125" style="1" customWidth="1"/>
    <col min="6660" max="6660" width="12.85546875" style="1" customWidth="1"/>
    <col min="6661" max="6661" width="15.140625" style="1" customWidth="1"/>
    <col min="6662" max="6662" width="12.140625" style="1" customWidth="1"/>
    <col min="6663" max="6663" width="13" style="1" customWidth="1"/>
    <col min="6664" max="6912" width="9.140625" style="1"/>
    <col min="6913" max="6913" width="5.7109375" style="1" customWidth="1"/>
    <col min="6914" max="6914" width="10.5703125" style="1" customWidth="1"/>
    <col min="6915" max="6915" width="15.5703125" style="1" customWidth="1"/>
    <col min="6916" max="6916" width="12.85546875" style="1" customWidth="1"/>
    <col min="6917" max="6917" width="15.140625" style="1" customWidth="1"/>
    <col min="6918" max="6918" width="12.140625" style="1" customWidth="1"/>
    <col min="6919" max="6919" width="13" style="1" customWidth="1"/>
    <col min="6920" max="7168" width="9.140625" style="1"/>
    <col min="7169" max="7169" width="5.7109375" style="1" customWidth="1"/>
    <col min="7170" max="7170" width="10.5703125" style="1" customWidth="1"/>
    <col min="7171" max="7171" width="15.5703125" style="1" customWidth="1"/>
    <col min="7172" max="7172" width="12.85546875" style="1" customWidth="1"/>
    <col min="7173" max="7173" width="15.140625" style="1" customWidth="1"/>
    <col min="7174" max="7174" width="12.140625" style="1" customWidth="1"/>
    <col min="7175" max="7175" width="13" style="1" customWidth="1"/>
    <col min="7176" max="7424" width="9.140625" style="1"/>
    <col min="7425" max="7425" width="5.7109375" style="1" customWidth="1"/>
    <col min="7426" max="7426" width="10.5703125" style="1" customWidth="1"/>
    <col min="7427" max="7427" width="15.5703125" style="1" customWidth="1"/>
    <col min="7428" max="7428" width="12.85546875" style="1" customWidth="1"/>
    <col min="7429" max="7429" width="15.140625" style="1" customWidth="1"/>
    <col min="7430" max="7430" width="12.140625" style="1" customWidth="1"/>
    <col min="7431" max="7431" width="13" style="1" customWidth="1"/>
    <col min="7432" max="7680" width="9.140625" style="1"/>
    <col min="7681" max="7681" width="5.7109375" style="1" customWidth="1"/>
    <col min="7682" max="7682" width="10.5703125" style="1" customWidth="1"/>
    <col min="7683" max="7683" width="15.5703125" style="1" customWidth="1"/>
    <col min="7684" max="7684" width="12.85546875" style="1" customWidth="1"/>
    <col min="7685" max="7685" width="15.140625" style="1" customWidth="1"/>
    <col min="7686" max="7686" width="12.140625" style="1" customWidth="1"/>
    <col min="7687" max="7687" width="13" style="1" customWidth="1"/>
    <col min="7688" max="7936" width="9.140625" style="1"/>
    <col min="7937" max="7937" width="5.7109375" style="1" customWidth="1"/>
    <col min="7938" max="7938" width="10.5703125" style="1" customWidth="1"/>
    <col min="7939" max="7939" width="15.5703125" style="1" customWidth="1"/>
    <col min="7940" max="7940" width="12.85546875" style="1" customWidth="1"/>
    <col min="7941" max="7941" width="15.140625" style="1" customWidth="1"/>
    <col min="7942" max="7942" width="12.140625" style="1" customWidth="1"/>
    <col min="7943" max="7943" width="13" style="1" customWidth="1"/>
    <col min="7944" max="8192" width="9.140625" style="1"/>
    <col min="8193" max="8193" width="5.7109375" style="1" customWidth="1"/>
    <col min="8194" max="8194" width="10.5703125" style="1" customWidth="1"/>
    <col min="8195" max="8195" width="15.5703125" style="1" customWidth="1"/>
    <col min="8196" max="8196" width="12.85546875" style="1" customWidth="1"/>
    <col min="8197" max="8197" width="15.140625" style="1" customWidth="1"/>
    <col min="8198" max="8198" width="12.140625" style="1" customWidth="1"/>
    <col min="8199" max="8199" width="13" style="1" customWidth="1"/>
    <col min="8200" max="8448" width="9.140625" style="1"/>
    <col min="8449" max="8449" width="5.7109375" style="1" customWidth="1"/>
    <col min="8450" max="8450" width="10.5703125" style="1" customWidth="1"/>
    <col min="8451" max="8451" width="15.5703125" style="1" customWidth="1"/>
    <col min="8452" max="8452" width="12.85546875" style="1" customWidth="1"/>
    <col min="8453" max="8453" width="15.140625" style="1" customWidth="1"/>
    <col min="8454" max="8454" width="12.140625" style="1" customWidth="1"/>
    <col min="8455" max="8455" width="13" style="1" customWidth="1"/>
    <col min="8456" max="8704" width="9.140625" style="1"/>
    <col min="8705" max="8705" width="5.7109375" style="1" customWidth="1"/>
    <col min="8706" max="8706" width="10.5703125" style="1" customWidth="1"/>
    <col min="8707" max="8707" width="15.5703125" style="1" customWidth="1"/>
    <col min="8708" max="8708" width="12.85546875" style="1" customWidth="1"/>
    <col min="8709" max="8709" width="15.140625" style="1" customWidth="1"/>
    <col min="8710" max="8710" width="12.140625" style="1" customWidth="1"/>
    <col min="8711" max="8711" width="13" style="1" customWidth="1"/>
    <col min="8712" max="8960" width="9.140625" style="1"/>
    <col min="8961" max="8961" width="5.7109375" style="1" customWidth="1"/>
    <col min="8962" max="8962" width="10.5703125" style="1" customWidth="1"/>
    <col min="8963" max="8963" width="15.5703125" style="1" customWidth="1"/>
    <col min="8964" max="8964" width="12.85546875" style="1" customWidth="1"/>
    <col min="8965" max="8965" width="15.140625" style="1" customWidth="1"/>
    <col min="8966" max="8966" width="12.140625" style="1" customWidth="1"/>
    <col min="8967" max="8967" width="13" style="1" customWidth="1"/>
    <col min="8968" max="9216" width="9.140625" style="1"/>
    <col min="9217" max="9217" width="5.7109375" style="1" customWidth="1"/>
    <col min="9218" max="9218" width="10.5703125" style="1" customWidth="1"/>
    <col min="9219" max="9219" width="15.5703125" style="1" customWidth="1"/>
    <col min="9220" max="9220" width="12.85546875" style="1" customWidth="1"/>
    <col min="9221" max="9221" width="15.140625" style="1" customWidth="1"/>
    <col min="9222" max="9222" width="12.140625" style="1" customWidth="1"/>
    <col min="9223" max="9223" width="13" style="1" customWidth="1"/>
    <col min="9224" max="9472" width="9.140625" style="1"/>
    <col min="9473" max="9473" width="5.7109375" style="1" customWidth="1"/>
    <col min="9474" max="9474" width="10.5703125" style="1" customWidth="1"/>
    <col min="9475" max="9475" width="15.5703125" style="1" customWidth="1"/>
    <col min="9476" max="9476" width="12.85546875" style="1" customWidth="1"/>
    <col min="9477" max="9477" width="15.140625" style="1" customWidth="1"/>
    <col min="9478" max="9478" width="12.140625" style="1" customWidth="1"/>
    <col min="9479" max="9479" width="13" style="1" customWidth="1"/>
    <col min="9480" max="9728" width="9.140625" style="1"/>
    <col min="9729" max="9729" width="5.7109375" style="1" customWidth="1"/>
    <col min="9730" max="9730" width="10.5703125" style="1" customWidth="1"/>
    <col min="9731" max="9731" width="15.5703125" style="1" customWidth="1"/>
    <col min="9732" max="9732" width="12.85546875" style="1" customWidth="1"/>
    <col min="9733" max="9733" width="15.140625" style="1" customWidth="1"/>
    <col min="9734" max="9734" width="12.140625" style="1" customWidth="1"/>
    <col min="9735" max="9735" width="13" style="1" customWidth="1"/>
    <col min="9736" max="9984" width="9.140625" style="1"/>
    <col min="9985" max="9985" width="5.7109375" style="1" customWidth="1"/>
    <col min="9986" max="9986" width="10.5703125" style="1" customWidth="1"/>
    <col min="9987" max="9987" width="15.5703125" style="1" customWidth="1"/>
    <col min="9988" max="9988" width="12.85546875" style="1" customWidth="1"/>
    <col min="9989" max="9989" width="15.140625" style="1" customWidth="1"/>
    <col min="9990" max="9990" width="12.140625" style="1" customWidth="1"/>
    <col min="9991" max="9991" width="13" style="1" customWidth="1"/>
    <col min="9992" max="10240" width="9.140625" style="1"/>
    <col min="10241" max="10241" width="5.7109375" style="1" customWidth="1"/>
    <col min="10242" max="10242" width="10.5703125" style="1" customWidth="1"/>
    <col min="10243" max="10243" width="15.5703125" style="1" customWidth="1"/>
    <col min="10244" max="10244" width="12.85546875" style="1" customWidth="1"/>
    <col min="10245" max="10245" width="15.140625" style="1" customWidth="1"/>
    <col min="10246" max="10246" width="12.140625" style="1" customWidth="1"/>
    <col min="10247" max="10247" width="13" style="1" customWidth="1"/>
    <col min="10248" max="10496" width="9.140625" style="1"/>
    <col min="10497" max="10497" width="5.7109375" style="1" customWidth="1"/>
    <col min="10498" max="10498" width="10.5703125" style="1" customWidth="1"/>
    <col min="10499" max="10499" width="15.5703125" style="1" customWidth="1"/>
    <col min="10500" max="10500" width="12.85546875" style="1" customWidth="1"/>
    <col min="10501" max="10501" width="15.140625" style="1" customWidth="1"/>
    <col min="10502" max="10502" width="12.140625" style="1" customWidth="1"/>
    <col min="10503" max="10503" width="13" style="1" customWidth="1"/>
    <col min="10504" max="10752" width="9.140625" style="1"/>
    <col min="10753" max="10753" width="5.7109375" style="1" customWidth="1"/>
    <col min="10754" max="10754" width="10.5703125" style="1" customWidth="1"/>
    <col min="10755" max="10755" width="15.5703125" style="1" customWidth="1"/>
    <col min="10756" max="10756" width="12.85546875" style="1" customWidth="1"/>
    <col min="10757" max="10757" width="15.140625" style="1" customWidth="1"/>
    <col min="10758" max="10758" width="12.140625" style="1" customWidth="1"/>
    <col min="10759" max="10759" width="13" style="1" customWidth="1"/>
    <col min="10760" max="11008" width="9.140625" style="1"/>
    <col min="11009" max="11009" width="5.7109375" style="1" customWidth="1"/>
    <col min="11010" max="11010" width="10.5703125" style="1" customWidth="1"/>
    <col min="11011" max="11011" width="15.5703125" style="1" customWidth="1"/>
    <col min="11012" max="11012" width="12.85546875" style="1" customWidth="1"/>
    <col min="11013" max="11013" width="15.140625" style="1" customWidth="1"/>
    <col min="11014" max="11014" width="12.140625" style="1" customWidth="1"/>
    <col min="11015" max="11015" width="13" style="1" customWidth="1"/>
    <col min="11016" max="11264" width="9.140625" style="1"/>
    <col min="11265" max="11265" width="5.7109375" style="1" customWidth="1"/>
    <col min="11266" max="11266" width="10.5703125" style="1" customWidth="1"/>
    <col min="11267" max="11267" width="15.5703125" style="1" customWidth="1"/>
    <col min="11268" max="11268" width="12.85546875" style="1" customWidth="1"/>
    <col min="11269" max="11269" width="15.140625" style="1" customWidth="1"/>
    <col min="11270" max="11270" width="12.140625" style="1" customWidth="1"/>
    <col min="11271" max="11271" width="13" style="1" customWidth="1"/>
    <col min="11272" max="11520" width="9.140625" style="1"/>
    <col min="11521" max="11521" width="5.7109375" style="1" customWidth="1"/>
    <col min="11522" max="11522" width="10.5703125" style="1" customWidth="1"/>
    <col min="11523" max="11523" width="15.5703125" style="1" customWidth="1"/>
    <col min="11524" max="11524" width="12.85546875" style="1" customWidth="1"/>
    <col min="11525" max="11525" width="15.140625" style="1" customWidth="1"/>
    <col min="11526" max="11526" width="12.140625" style="1" customWidth="1"/>
    <col min="11527" max="11527" width="13" style="1" customWidth="1"/>
    <col min="11528" max="11776" width="9.140625" style="1"/>
    <col min="11777" max="11777" width="5.7109375" style="1" customWidth="1"/>
    <col min="11778" max="11778" width="10.5703125" style="1" customWidth="1"/>
    <col min="11779" max="11779" width="15.5703125" style="1" customWidth="1"/>
    <col min="11780" max="11780" width="12.85546875" style="1" customWidth="1"/>
    <col min="11781" max="11781" width="15.140625" style="1" customWidth="1"/>
    <col min="11782" max="11782" width="12.140625" style="1" customWidth="1"/>
    <col min="11783" max="11783" width="13" style="1" customWidth="1"/>
    <col min="11784" max="12032" width="9.140625" style="1"/>
    <col min="12033" max="12033" width="5.7109375" style="1" customWidth="1"/>
    <col min="12034" max="12034" width="10.5703125" style="1" customWidth="1"/>
    <col min="12035" max="12035" width="15.5703125" style="1" customWidth="1"/>
    <col min="12036" max="12036" width="12.85546875" style="1" customWidth="1"/>
    <col min="12037" max="12037" width="15.140625" style="1" customWidth="1"/>
    <col min="12038" max="12038" width="12.140625" style="1" customWidth="1"/>
    <col min="12039" max="12039" width="13" style="1" customWidth="1"/>
    <col min="12040" max="12288" width="9.140625" style="1"/>
    <col min="12289" max="12289" width="5.7109375" style="1" customWidth="1"/>
    <col min="12290" max="12290" width="10.5703125" style="1" customWidth="1"/>
    <col min="12291" max="12291" width="15.5703125" style="1" customWidth="1"/>
    <col min="12292" max="12292" width="12.85546875" style="1" customWidth="1"/>
    <col min="12293" max="12293" width="15.140625" style="1" customWidth="1"/>
    <col min="12294" max="12294" width="12.140625" style="1" customWidth="1"/>
    <col min="12295" max="12295" width="13" style="1" customWidth="1"/>
    <col min="12296" max="12544" width="9.140625" style="1"/>
    <col min="12545" max="12545" width="5.7109375" style="1" customWidth="1"/>
    <col min="12546" max="12546" width="10.5703125" style="1" customWidth="1"/>
    <col min="12547" max="12547" width="15.5703125" style="1" customWidth="1"/>
    <col min="12548" max="12548" width="12.85546875" style="1" customWidth="1"/>
    <col min="12549" max="12549" width="15.140625" style="1" customWidth="1"/>
    <col min="12550" max="12550" width="12.140625" style="1" customWidth="1"/>
    <col min="12551" max="12551" width="13" style="1" customWidth="1"/>
    <col min="12552" max="12800" width="9.140625" style="1"/>
    <col min="12801" max="12801" width="5.7109375" style="1" customWidth="1"/>
    <col min="12802" max="12802" width="10.5703125" style="1" customWidth="1"/>
    <col min="12803" max="12803" width="15.5703125" style="1" customWidth="1"/>
    <col min="12804" max="12804" width="12.85546875" style="1" customWidth="1"/>
    <col min="12805" max="12805" width="15.140625" style="1" customWidth="1"/>
    <col min="12806" max="12806" width="12.140625" style="1" customWidth="1"/>
    <col min="12807" max="12807" width="13" style="1" customWidth="1"/>
    <col min="12808" max="13056" width="9.140625" style="1"/>
    <col min="13057" max="13057" width="5.7109375" style="1" customWidth="1"/>
    <col min="13058" max="13058" width="10.5703125" style="1" customWidth="1"/>
    <col min="13059" max="13059" width="15.5703125" style="1" customWidth="1"/>
    <col min="13060" max="13060" width="12.85546875" style="1" customWidth="1"/>
    <col min="13061" max="13061" width="15.140625" style="1" customWidth="1"/>
    <col min="13062" max="13062" width="12.140625" style="1" customWidth="1"/>
    <col min="13063" max="13063" width="13" style="1" customWidth="1"/>
    <col min="13064" max="13312" width="9.140625" style="1"/>
    <col min="13313" max="13313" width="5.7109375" style="1" customWidth="1"/>
    <col min="13314" max="13314" width="10.5703125" style="1" customWidth="1"/>
    <col min="13315" max="13315" width="15.5703125" style="1" customWidth="1"/>
    <col min="13316" max="13316" width="12.85546875" style="1" customWidth="1"/>
    <col min="13317" max="13317" width="15.140625" style="1" customWidth="1"/>
    <col min="13318" max="13318" width="12.140625" style="1" customWidth="1"/>
    <col min="13319" max="13319" width="13" style="1" customWidth="1"/>
    <col min="13320" max="13568" width="9.140625" style="1"/>
    <col min="13569" max="13569" width="5.7109375" style="1" customWidth="1"/>
    <col min="13570" max="13570" width="10.5703125" style="1" customWidth="1"/>
    <col min="13571" max="13571" width="15.5703125" style="1" customWidth="1"/>
    <col min="13572" max="13572" width="12.85546875" style="1" customWidth="1"/>
    <col min="13573" max="13573" width="15.140625" style="1" customWidth="1"/>
    <col min="13574" max="13574" width="12.140625" style="1" customWidth="1"/>
    <col min="13575" max="13575" width="13" style="1" customWidth="1"/>
    <col min="13576" max="13824" width="9.140625" style="1"/>
    <col min="13825" max="13825" width="5.7109375" style="1" customWidth="1"/>
    <col min="13826" max="13826" width="10.5703125" style="1" customWidth="1"/>
    <col min="13827" max="13827" width="15.5703125" style="1" customWidth="1"/>
    <col min="13828" max="13828" width="12.85546875" style="1" customWidth="1"/>
    <col min="13829" max="13829" width="15.140625" style="1" customWidth="1"/>
    <col min="13830" max="13830" width="12.140625" style="1" customWidth="1"/>
    <col min="13831" max="13831" width="13" style="1" customWidth="1"/>
    <col min="13832" max="14080" width="9.140625" style="1"/>
    <col min="14081" max="14081" width="5.7109375" style="1" customWidth="1"/>
    <col min="14082" max="14082" width="10.5703125" style="1" customWidth="1"/>
    <col min="14083" max="14083" width="15.5703125" style="1" customWidth="1"/>
    <col min="14084" max="14084" width="12.85546875" style="1" customWidth="1"/>
    <col min="14085" max="14085" width="15.140625" style="1" customWidth="1"/>
    <col min="14086" max="14086" width="12.140625" style="1" customWidth="1"/>
    <col min="14087" max="14087" width="13" style="1" customWidth="1"/>
    <col min="14088" max="14336" width="9.140625" style="1"/>
    <col min="14337" max="14337" width="5.7109375" style="1" customWidth="1"/>
    <col min="14338" max="14338" width="10.5703125" style="1" customWidth="1"/>
    <col min="14339" max="14339" width="15.5703125" style="1" customWidth="1"/>
    <col min="14340" max="14340" width="12.85546875" style="1" customWidth="1"/>
    <col min="14341" max="14341" width="15.140625" style="1" customWidth="1"/>
    <col min="14342" max="14342" width="12.140625" style="1" customWidth="1"/>
    <col min="14343" max="14343" width="13" style="1" customWidth="1"/>
    <col min="14344" max="14592" width="9.140625" style="1"/>
    <col min="14593" max="14593" width="5.7109375" style="1" customWidth="1"/>
    <col min="14594" max="14594" width="10.5703125" style="1" customWidth="1"/>
    <col min="14595" max="14595" width="15.5703125" style="1" customWidth="1"/>
    <col min="14596" max="14596" width="12.85546875" style="1" customWidth="1"/>
    <col min="14597" max="14597" width="15.140625" style="1" customWidth="1"/>
    <col min="14598" max="14598" width="12.140625" style="1" customWidth="1"/>
    <col min="14599" max="14599" width="13" style="1" customWidth="1"/>
    <col min="14600" max="14848" width="9.140625" style="1"/>
    <col min="14849" max="14849" width="5.7109375" style="1" customWidth="1"/>
    <col min="14850" max="14850" width="10.5703125" style="1" customWidth="1"/>
    <col min="14851" max="14851" width="15.5703125" style="1" customWidth="1"/>
    <col min="14852" max="14852" width="12.85546875" style="1" customWidth="1"/>
    <col min="14853" max="14853" width="15.140625" style="1" customWidth="1"/>
    <col min="14854" max="14854" width="12.140625" style="1" customWidth="1"/>
    <col min="14855" max="14855" width="13" style="1" customWidth="1"/>
    <col min="14856" max="15104" width="9.140625" style="1"/>
    <col min="15105" max="15105" width="5.7109375" style="1" customWidth="1"/>
    <col min="15106" max="15106" width="10.5703125" style="1" customWidth="1"/>
    <col min="15107" max="15107" width="15.5703125" style="1" customWidth="1"/>
    <col min="15108" max="15108" width="12.85546875" style="1" customWidth="1"/>
    <col min="15109" max="15109" width="15.140625" style="1" customWidth="1"/>
    <col min="15110" max="15110" width="12.140625" style="1" customWidth="1"/>
    <col min="15111" max="15111" width="13" style="1" customWidth="1"/>
    <col min="15112" max="15360" width="9.140625" style="1"/>
    <col min="15361" max="15361" width="5.7109375" style="1" customWidth="1"/>
    <col min="15362" max="15362" width="10.5703125" style="1" customWidth="1"/>
    <col min="15363" max="15363" width="15.5703125" style="1" customWidth="1"/>
    <col min="15364" max="15364" width="12.85546875" style="1" customWidth="1"/>
    <col min="15365" max="15365" width="15.140625" style="1" customWidth="1"/>
    <col min="15366" max="15366" width="12.140625" style="1" customWidth="1"/>
    <col min="15367" max="15367" width="13" style="1" customWidth="1"/>
    <col min="15368" max="15616" width="9.140625" style="1"/>
    <col min="15617" max="15617" width="5.7109375" style="1" customWidth="1"/>
    <col min="15618" max="15618" width="10.5703125" style="1" customWidth="1"/>
    <col min="15619" max="15619" width="15.5703125" style="1" customWidth="1"/>
    <col min="15620" max="15620" width="12.85546875" style="1" customWidth="1"/>
    <col min="15621" max="15621" width="15.140625" style="1" customWidth="1"/>
    <col min="15622" max="15622" width="12.140625" style="1" customWidth="1"/>
    <col min="15623" max="15623" width="13" style="1" customWidth="1"/>
    <col min="15624" max="15872" width="9.140625" style="1"/>
    <col min="15873" max="15873" width="5.7109375" style="1" customWidth="1"/>
    <col min="15874" max="15874" width="10.5703125" style="1" customWidth="1"/>
    <col min="15875" max="15875" width="15.5703125" style="1" customWidth="1"/>
    <col min="15876" max="15876" width="12.85546875" style="1" customWidth="1"/>
    <col min="15877" max="15877" width="15.140625" style="1" customWidth="1"/>
    <col min="15878" max="15878" width="12.140625" style="1" customWidth="1"/>
    <col min="15879" max="15879" width="13" style="1" customWidth="1"/>
    <col min="15880" max="16128" width="9.140625" style="1"/>
    <col min="16129" max="16129" width="5.7109375" style="1" customWidth="1"/>
    <col min="16130" max="16130" width="10.5703125" style="1" customWidth="1"/>
    <col min="16131" max="16131" width="15.5703125" style="1" customWidth="1"/>
    <col min="16132" max="16132" width="12.85546875" style="1" customWidth="1"/>
    <col min="16133" max="16133" width="15.140625" style="1" customWidth="1"/>
    <col min="16134" max="16134" width="12.140625" style="1" customWidth="1"/>
    <col min="16135" max="16135" width="13" style="1" customWidth="1"/>
    <col min="16136" max="16384" width="9.140625" style="1"/>
  </cols>
  <sheetData>
    <row r="1" spans="1:7" ht="76.5" customHeight="1">
      <c r="A1" s="133" t="s">
        <v>145</v>
      </c>
      <c r="B1" s="133"/>
      <c r="C1" s="133"/>
      <c r="D1" s="133"/>
      <c r="E1" s="133"/>
      <c r="F1" s="133"/>
      <c r="G1" s="133"/>
    </row>
    <row r="2" spans="1:7" ht="27" customHeight="1"/>
    <row r="3" spans="1:7" ht="32.25" customHeight="1"/>
    <row r="4" spans="1:7" ht="23.25" customHeight="1"/>
    <row r="5" spans="1:7" ht="23.25" customHeight="1"/>
    <row r="6" spans="1:7" ht="23.25" customHeight="1"/>
    <row r="7" spans="1:7" ht="36.75" customHeight="1"/>
    <row r="8" spans="1:7" ht="12.75" customHeight="1"/>
    <row r="9" spans="1:7" ht="12.75" customHeight="1"/>
    <row r="10" spans="1:7" ht="12.75" customHeight="1"/>
    <row r="11" spans="1:7" ht="12.75" customHeight="1"/>
    <row r="12" spans="1:7" ht="48.75" customHeight="1">
      <c r="A12" s="134" t="str">
        <f>estimate!A3</f>
        <v>Name Of Work:- Construction OF CULVERT/SAMALL BIRDGE @ BAHROO KOLHI @ JAGSI WAH</v>
      </c>
      <c r="B12" s="134"/>
      <c r="C12" s="134"/>
      <c r="D12" s="134"/>
      <c r="E12" s="134"/>
      <c r="F12" s="134"/>
      <c r="G12" s="134"/>
    </row>
    <row r="13" spans="1:7" ht="73.5" customHeight="1">
      <c r="A13" s="134"/>
      <c r="B13" s="134"/>
      <c r="C13" s="134"/>
      <c r="D13" s="134"/>
      <c r="E13" s="134"/>
      <c r="F13" s="134"/>
      <c r="G13" s="134"/>
    </row>
    <row r="14" spans="1:7" ht="12.75" customHeight="1">
      <c r="A14" s="135" t="s">
        <v>146</v>
      </c>
      <c r="B14" s="135"/>
      <c r="C14" s="136" t="s">
        <v>147</v>
      </c>
      <c r="D14" s="136"/>
    </row>
    <row r="15" spans="1:7" ht="12.75" customHeight="1"/>
    <row r="16" spans="1:7" ht="12.75" customHeight="1"/>
    <row r="17" spans="1:7" ht="23.25" customHeight="1">
      <c r="A17" s="137" t="s">
        <v>148</v>
      </c>
      <c r="B17" s="137"/>
      <c r="C17" s="137"/>
      <c r="D17" s="137"/>
      <c r="E17" s="137"/>
      <c r="F17" s="137"/>
      <c r="G17" s="137"/>
    </row>
    <row r="18" spans="1:7" ht="12.75" customHeight="1"/>
    <row r="19" spans="1:7" ht="12.75" customHeight="1"/>
    <row r="20" spans="1:7" ht="21.75" customHeight="1">
      <c r="A20" s="138" t="s">
        <v>149</v>
      </c>
      <c r="B20" s="138"/>
      <c r="C20" s="138"/>
      <c r="D20" s="138"/>
      <c r="E20" s="111">
        <f>estimate!M209</f>
        <v>800000</v>
      </c>
      <c r="F20" s="112"/>
      <c r="G20" s="113"/>
    </row>
    <row r="21" spans="1:7" ht="12.75" customHeight="1"/>
    <row r="22" spans="1:7" ht="12.75" customHeight="1"/>
    <row r="23" spans="1:7" ht="12.75" customHeight="1"/>
    <row r="24" spans="1:7" ht="12.75" customHeight="1"/>
    <row r="25" spans="1:7" ht="12.75" customHeight="1"/>
    <row r="26" spans="1:7" ht="44.25" customHeight="1">
      <c r="A26" s="132" t="s">
        <v>150</v>
      </c>
      <c r="B26" s="132"/>
      <c r="C26" s="132"/>
      <c r="D26" s="132"/>
      <c r="E26" s="132"/>
      <c r="F26" s="132"/>
      <c r="G26" s="132"/>
    </row>
    <row r="27" spans="1:7" ht="12.75" customHeight="1"/>
    <row r="28" spans="1:7" ht="12.75" customHeight="1"/>
    <row r="29" spans="1:7" ht="12.75" customHeight="1"/>
    <row r="30" spans="1:7" ht="12.75" customHeight="1"/>
    <row r="31" spans="1:7" ht="12.75" customHeight="1"/>
    <row r="32" spans="1:7"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sheetData>
  <mergeCells count="7">
    <mergeCell ref="A26:G26"/>
    <mergeCell ref="A1:G1"/>
    <mergeCell ref="A12:G13"/>
    <mergeCell ref="A14:B14"/>
    <mergeCell ref="C14:D14"/>
    <mergeCell ref="A17:G17"/>
    <mergeCell ref="A20:D20"/>
  </mergeCells>
  <printOptions horizontalCentered="1"/>
  <pageMargins left="1" right="0.5" top="1" bottom="1" header="0.5" footer="0.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dimension ref="A1:G31"/>
  <sheetViews>
    <sheetView topLeftCell="A4" zoomScale="115" zoomScaleNormal="115" workbookViewId="0">
      <selection activeCell="B19" sqref="B19"/>
    </sheetView>
  </sheetViews>
  <sheetFormatPr defaultRowHeight="12.75"/>
  <cols>
    <col min="1" max="1" width="17.42578125" style="1" bestFit="1" customWidth="1"/>
    <col min="2" max="2" width="20.140625" style="1" customWidth="1"/>
    <col min="3" max="3" width="18" style="1" customWidth="1"/>
    <col min="4" max="4" width="20.7109375" style="1" customWidth="1"/>
    <col min="5" max="5" width="16.140625" style="1" customWidth="1"/>
    <col min="6" max="16384" width="9.140625" style="1"/>
  </cols>
  <sheetData>
    <row r="1" spans="1:5" ht="23.25" customHeight="1">
      <c r="A1" s="140" t="s">
        <v>167</v>
      </c>
      <c r="B1" s="140"/>
      <c r="C1" s="140"/>
      <c r="D1" s="140"/>
      <c r="E1" s="140"/>
    </row>
    <row r="3" spans="1:5" ht="17.25" customHeight="1">
      <c r="A3" s="1" t="s">
        <v>166</v>
      </c>
      <c r="B3" s="141" t="s">
        <v>150</v>
      </c>
      <c r="C3" s="141"/>
      <c r="D3" s="141"/>
      <c r="E3" s="141"/>
    </row>
    <row r="4" spans="1:5" ht="22.5" customHeight="1">
      <c r="A4" s="1" t="s">
        <v>165</v>
      </c>
      <c r="B4" s="141" t="s">
        <v>164</v>
      </c>
      <c r="C4" s="141"/>
      <c r="D4" s="141"/>
      <c r="E4" s="141"/>
    </row>
    <row r="5" spans="1:5" ht="31.5" customHeight="1">
      <c r="A5" s="118" t="s">
        <v>163</v>
      </c>
      <c r="B5" s="142" t="str">
        <f>estimate!A3</f>
        <v>Name Of Work:- Construction OF CULVERT/SAMALL BIRDGE @ BAHROO KOLHI @ JAGSI WAH</v>
      </c>
      <c r="C5" s="143"/>
      <c r="D5" s="143"/>
      <c r="E5" s="143"/>
    </row>
    <row r="6" spans="1:5" ht="19.5" customHeight="1">
      <c r="A6" s="1" t="s">
        <v>162</v>
      </c>
      <c r="B6" s="117">
        <f>estimate!M209</f>
        <v>800000</v>
      </c>
      <c r="C6" s="116"/>
      <c r="D6" s="116"/>
      <c r="E6" s="116"/>
    </row>
    <row r="8" spans="1:5" ht="46.5" customHeight="1">
      <c r="A8" s="145" t="s">
        <v>161</v>
      </c>
      <c r="B8" s="145"/>
      <c r="C8" s="145"/>
      <c r="D8" s="145"/>
      <c r="E8" s="145"/>
    </row>
    <row r="10" spans="1:5" ht="15.75">
      <c r="A10" s="146" t="s">
        <v>160</v>
      </c>
      <c r="B10" s="146"/>
    </row>
    <row r="12" spans="1:5" ht="0.75" customHeight="1"/>
    <row r="13" spans="1:5">
      <c r="A13" s="1" t="s">
        <v>159</v>
      </c>
      <c r="B13" s="141" t="s">
        <v>158</v>
      </c>
      <c r="C13" s="141"/>
      <c r="D13" s="141"/>
      <c r="E13" s="141"/>
    </row>
    <row r="14" spans="1:5" ht="20.25" customHeight="1">
      <c r="A14" s="1" t="s">
        <v>157</v>
      </c>
      <c r="B14" s="141" t="s">
        <v>220</v>
      </c>
      <c r="C14" s="141"/>
      <c r="D14" s="141"/>
      <c r="E14" s="141"/>
    </row>
    <row r="15" spans="1:5" ht="19.5" customHeight="1">
      <c r="A15" s="1" t="s">
        <v>142</v>
      </c>
      <c r="B15" s="141" t="s">
        <v>156</v>
      </c>
      <c r="C15" s="141"/>
      <c r="D15" s="141"/>
      <c r="E15" s="141"/>
    </row>
    <row r="16" spans="1:5" ht="19.5" customHeight="1"/>
    <row r="21" spans="2:7">
      <c r="B21" s="139"/>
      <c r="C21" s="139"/>
      <c r="D21" s="115"/>
      <c r="E21" s="115"/>
    </row>
    <row r="22" spans="2:7">
      <c r="B22" s="139" t="s">
        <v>155</v>
      </c>
      <c r="C22" s="139"/>
      <c r="D22" s="115" t="s">
        <v>154</v>
      </c>
      <c r="E22" s="115"/>
      <c r="F22" s="115"/>
      <c r="G22" s="90"/>
    </row>
    <row r="23" spans="2:7">
      <c r="B23" s="139" t="s">
        <v>151</v>
      </c>
      <c r="C23" s="139"/>
      <c r="D23" s="115" t="s">
        <v>153</v>
      </c>
      <c r="E23" s="115"/>
      <c r="F23" s="115"/>
    </row>
    <row r="24" spans="2:7">
      <c r="B24" s="139" t="s">
        <v>147</v>
      </c>
      <c r="C24" s="139"/>
      <c r="D24" s="115" t="s">
        <v>147</v>
      </c>
      <c r="E24" s="115"/>
      <c r="F24" s="115"/>
    </row>
    <row r="25" spans="2:7">
      <c r="B25" s="114"/>
      <c r="C25" s="114"/>
      <c r="D25" s="114"/>
      <c r="E25" s="114"/>
      <c r="F25" s="115"/>
    </row>
    <row r="26" spans="2:7">
      <c r="B26" s="114"/>
      <c r="C26" s="114"/>
      <c r="D26" s="114"/>
      <c r="E26" s="114"/>
    </row>
    <row r="29" spans="2:7">
      <c r="C29" s="139" t="s">
        <v>152</v>
      </c>
      <c r="D29" s="144"/>
    </row>
    <row r="30" spans="2:7">
      <c r="C30" s="144" t="s">
        <v>151</v>
      </c>
      <c r="D30" s="144"/>
    </row>
    <row r="31" spans="2:7">
      <c r="C31" s="139" t="s">
        <v>147</v>
      </c>
      <c r="D31" s="139"/>
    </row>
  </sheetData>
  <mergeCells count="16">
    <mergeCell ref="C31:D31"/>
    <mergeCell ref="A1:E1"/>
    <mergeCell ref="B3:E3"/>
    <mergeCell ref="B4:E4"/>
    <mergeCell ref="B5:E5"/>
    <mergeCell ref="C29:D29"/>
    <mergeCell ref="C30:D30"/>
    <mergeCell ref="B14:E14"/>
    <mergeCell ref="A8:E8"/>
    <mergeCell ref="B22:C22"/>
    <mergeCell ref="B21:C21"/>
    <mergeCell ref="B15:E15"/>
    <mergeCell ref="B23:C23"/>
    <mergeCell ref="A10:B10"/>
    <mergeCell ref="B24:C24"/>
    <mergeCell ref="B13:E13"/>
  </mergeCells>
  <pageMargins left="0.5" right="0" top="1" bottom="1" header="0.5" footer="0.5"/>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M362"/>
  <sheetViews>
    <sheetView tabSelected="1" workbookViewId="0">
      <selection activeCell="A3" sqref="A3:M3"/>
    </sheetView>
  </sheetViews>
  <sheetFormatPr defaultRowHeight="12.75"/>
  <cols>
    <col min="1" max="1" width="3.140625" style="1" customWidth="1"/>
    <col min="2" max="2" width="9.140625" style="1"/>
    <col min="3" max="3" width="8.7109375" style="1" customWidth="1"/>
    <col min="4" max="4" width="7.7109375" style="1" customWidth="1"/>
    <col min="5" max="5" width="7.7109375" style="1" bestFit="1" customWidth="1"/>
    <col min="6" max="6" width="7.85546875" style="1" customWidth="1"/>
    <col min="7" max="7" width="7.5703125" style="1" customWidth="1"/>
    <col min="8" max="8" width="5.5703125" style="1" customWidth="1"/>
    <col min="9" max="9" width="10.28515625" style="1" customWidth="1"/>
    <col min="10" max="10" width="8.5703125" style="1" bestFit="1" customWidth="1"/>
    <col min="11" max="11" width="9.140625" style="1"/>
    <col min="12" max="12" width="3.140625" style="1" customWidth="1"/>
    <col min="13" max="13" width="11.5703125" style="1" customWidth="1"/>
    <col min="14" max="256" width="9.140625" style="1"/>
    <col min="257" max="257" width="3.140625" style="1" customWidth="1"/>
    <col min="258" max="258" width="9.140625" style="1"/>
    <col min="259" max="259" width="8.7109375" style="1" customWidth="1"/>
    <col min="260" max="260" width="7.7109375" style="1" customWidth="1"/>
    <col min="261" max="261" width="7.7109375" style="1" bestFit="1" customWidth="1"/>
    <col min="262" max="262" width="7.85546875" style="1" customWidth="1"/>
    <col min="263" max="263" width="7.5703125" style="1" customWidth="1"/>
    <col min="264" max="264" width="9.5703125" style="1" customWidth="1"/>
    <col min="265" max="265" width="10.28515625" style="1" customWidth="1"/>
    <col min="266" max="266" width="8.5703125" style="1" bestFit="1" customWidth="1"/>
    <col min="267" max="267" width="9.140625" style="1"/>
    <col min="268" max="268" width="3.140625" style="1" customWidth="1"/>
    <col min="269" max="269" width="11.5703125" style="1" customWidth="1"/>
    <col min="270" max="512" width="9.140625" style="1"/>
    <col min="513" max="513" width="3.140625" style="1" customWidth="1"/>
    <col min="514" max="514" width="9.140625" style="1"/>
    <col min="515" max="515" width="8.7109375" style="1" customWidth="1"/>
    <col min="516" max="516" width="7.7109375" style="1" customWidth="1"/>
    <col min="517" max="517" width="7.7109375" style="1" bestFit="1" customWidth="1"/>
    <col min="518" max="518" width="7.85546875" style="1" customWidth="1"/>
    <col min="519" max="519" width="7.5703125" style="1" customWidth="1"/>
    <col min="520" max="520" width="9.5703125" style="1" customWidth="1"/>
    <col min="521" max="521" width="10.28515625" style="1" customWidth="1"/>
    <col min="522" max="522" width="8.5703125" style="1" bestFit="1" customWidth="1"/>
    <col min="523" max="523" width="9.140625" style="1"/>
    <col min="524" max="524" width="3.140625" style="1" customWidth="1"/>
    <col min="525" max="525" width="11.5703125" style="1" customWidth="1"/>
    <col min="526" max="768" width="9.140625" style="1"/>
    <col min="769" max="769" width="3.140625" style="1" customWidth="1"/>
    <col min="770" max="770" width="9.140625" style="1"/>
    <col min="771" max="771" width="8.7109375" style="1" customWidth="1"/>
    <col min="772" max="772" width="7.7109375" style="1" customWidth="1"/>
    <col min="773" max="773" width="7.7109375" style="1" bestFit="1" customWidth="1"/>
    <col min="774" max="774" width="7.85546875" style="1" customWidth="1"/>
    <col min="775" max="775" width="7.5703125" style="1" customWidth="1"/>
    <col min="776" max="776" width="9.5703125" style="1" customWidth="1"/>
    <col min="777" max="777" width="10.28515625" style="1" customWidth="1"/>
    <col min="778" max="778" width="8.5703125" style="1" bestFit="1" customWidth="1"/>
    <col min="779" max="779" width="9.140625" style="1"/>
    <col min="780" max="780" width="3.140625" style="1" customWidth="1"/>
    <col min="781" max="781" width="11.5703125" style="1" customWidth="1"/>
    <col min="782" max="1024" width="9.140625" style="1"/>
    <col min="1025" max="1025" width="3.140625" style="1" customWidth="1"/>
    <col min="1026" max="1026" width="9.140625" style="1"/>
    <col min="1027" max="1027" width="8.7109375" style="1" customWidth="1"/>
    <col min="1028" max="1028" width="7.7109375" style="1" customWidth="1"/>
    <col min="1029" max="1029" width="7.7109375" style="1" bestFit="1" customWidth="1"/>
    <col min="1030" max="1030" width="7.85546875" style="1" customWidth="1"/>
    <col min="1031" max="1031" width="7.5703125" style="1" customWidth="1"/>
    <col min="1032" max="1032" width="9.5703125" style="1" customWidth="1"/>
    <col min="1033" max="1033" width="10.28515625" style="1" customWidth="1"/>
    <col min="1034" max="1034" width="8.5703125" style="1" bestFit="1" customWidth="1"/>
    <col min="1035" max="1035" width="9.140625" style="1"/>
    <col min="1036" max="1036" width="3.140625" style="1" customWidth="1"/>
    <col min="1037" max="1037" width="11.5703125" style="1" customWidth="1"/>
    <col min="1038" max="1280" width="9.140625" style="1"/>
    <col min="1281" max="1281" width="3.140625" style="1" customWidth="1"/>
    <col min="1282" max="1282" width="9.140625" style="1"/>
    <col min="1283" max="1283" width="8.7109375" style="1" customWidth="1"/>
    <col min="1284" max="1284" width="7.7109375" style="1" customWidth="1"/>
    <col min="1285" max="1285" width="7.7109375" style="1" bestFit="1" customWidth="1"/>
    <col min="1286" max="1286" width="7.85546875" style="1" customWidth="1"/>
    <col min="1287" max="1287" width="7.5703125" style="1" customWidth="1"/>
    <col min="1288" max="1288" width="9.5703125" style="1" customWidth="1"/>
    <col min="1289" max="1289" width="10.28515625" style="1" customWidth="1"/>
    <col min="1290" max="1290" width="8.5703125" style="1" bestFit="1" customWidth="1"/>
    <col min="1291" max="1291" width="9.140625" style="1"/>
    <col min="1292" max="1292" width="3.140625" style="1" customWidth="1"/>
    <col min="1293" max="1293" width="11.5703125" style="1" customWidth="1"/>
    <col min="1294" max="1536" width="9.140625" style="1"/>
    <col min="1537" max="1537" width="3.140625" style="1" customWidth="1"/>
    <col min="1538" max="1538" width="9.140625" style="1"/>
    <col min="1539" max="1539" width="8.7109375" style="1" customWidth="1"/>
    <col min="1540" max="1540" width="7.7109375" style="1" customWidth="1"/>
    <col min="1541" max="1541" width="7.7109375" style="1" bestFit="1" customWidth="1"/>
    <col min="1542" max="1542" width="7.85546875" style="1" customWidth="1"/>
    <col min="1543" max="1543" width="7.5703125" style="1" customWidth="1"/>
    <col min="1544" max="1544" width="9.5703125" style="1" customWidth="1"/>
    <col min="1545" max="1545" width="10.28515625" style="1" customWidth="1"/>
    <col min="1546" max="1546" width="8.5703125" style="1" bestFit="1" customWidth="1"/>
    <col min="1547" max="1547" width="9.140625" style="1"/>
    <col min="1548" max="1548" width="3.140625" style="1" customWidth="1"/>
    <col min="1549" max="1549" width="11.5703125" style="1" customWidth="1"/>
    <col min="1550" max="1792" width="9.140625" style="1"/>
    <col min="1793" max="1793" width="3.140625" style="1" customWidth="1"/>
    <col min="1794" max="1794" width="9.140625" style="1"/>
    <col min="1795" max="1795" width="8.7109375" style="1" customWidth="1"/>
    <col min="1796" max="1796" width="7.7109375" style="1" customWidth="1"/>
    <col min="1797" max="1797" width="7.7109375" style="1" bestFit="1" customWidth="1"/>
    <col min="1798" max="1798" width="7.85546875" style="1" customWidth="1"/>
    <col min="1799" max="1799" width="7.5703125" style="1" customWidth="1"/>
    <col min="1800" max="1800" width="9.5703125" style="1" customWidth="1"/>
    <col min="1801" max="1801" width="10.28515625" style="1" customWidth="1"/>
    <col min="1802" max="1802" width="8.5703125" style="1" bestFit="1" customWidth="1"/>
    <col min="1803" max="1803" width="9.140625" style="1"/>
    <col min="1804" max="1804" width="3.140625" style="1" customWidth="1"/>
    <col min="1805" max="1805" width="11.5703125" style="1" customWidth="1"/>
    <col min="1806" max="2048" width="9.140625" style="1"/>
    <col min="2049" max="2049" width="3.140625" style="1" customWidth="1"/>
    <col min="2050" max="2050" width="9.140625" style="1"/>
    <col min="2051" max="2051" width="8.7109375" style="1" customWidth="1"/>
    <col min="2052" max="2052" width="7.7109375" style="1" customWidth="1"/>
    <col min="2053" max="2053" width="7.7109375" style="1" bestFit="1" customWidth="1"/>
    <col min="2054" max="2054" width="7.85546875" style="1" customWidth="1"/>
    <col min="2055" max="2055" width="7.5703125" style="1" customWidth="1"/>
    <col min="2056" max="2056" width="9.5703125" style="1" customWidth="1"/>
    <col min="2057" max="2057" width="10.28515625" style="1" customWidth="1"/>
    <col min="2058" max="2058" width="8.5703125" style="1" bestFit="1" customWidth="1"/>
    <col min="2059" max="2059" width="9.140625" style="1"/>
    <col min="2060" max="2060" width="3.140625" style="1" customWidth="1"/>
    <col min="2061" max="2061" width="11.5703125" style="1" customWidth="1"/>
    <col min="2062" max="2304" width="9.140625" style="1"/>
    <col min="2305" max="2305" width="3.140625" style="1" customWidth="1"/>
    <col min="2306" max="2306" width="9.140625" style="1"/>
    <col min="2307" max="2307" width="8.7109375" style="1" customWidth="1"/>
    <col min="2308" max="2308" width="7.7109375" style="1" customWidth="1"/>
    <col min="2309" max="2309" width="7.7109375" style="1" bestFit="1" customWidth="1"/>
    <col min="2310" max="2310" width="7.85546875" style="1" customWidth="1"/>
    <col min="2311" max="2311" width="7.5703125" style="1" customWidth="1"/>
    <col min="2312" max="2312" width="9.5703125" style="1" customWidth="1"/>
    <col min="2313" max="2313" width="10.28515625" style="1" customWidth="1"/>
    <col min="2314" max="2314" width="8.5703125" style="1" bestFit="1" customWidth="1"/>
    <col min="2315" max="2315" width="9.140625" style="1"/>
    <col min="2316" max="2316" width="3.140625" style="1" customWidth="1"/>
    <col min="2317" max="2317" width="11.5703125" style="1" customWidth="1"/>
    <col min="2318" max="2560" width="9.140625" style="1"/>
    <col min="2561" max="2561" width="3.140625" style="1" customWidth="1"/>
    <col min="2562" max="2562" width="9.140625" style="1"/>
    <col min="2563" max="2563" width="8.7109375" style="1" customWidth="1"/>
    <col min="2564" max="2564" width="7.7109375" style="1" customWidth="1"/>
    <col min="2565" max="2565" width="7.7109375" style="1" bestFit="1" customWidth="1"/>
    <col min="2566" max="2566" width="7.85546875" style="1" customWidth="1"/>
    <col min="2567" max="2567" width="7.5703125" style="1" customWidth="1"/>
    <col min="2568" max="2568" width="9.5703125" style="1" customWidth="1"/>
    <col min="2569" max="2569" width="10.28515625" style="1" customWidth="1"/>
    <col min="2570" max="2570" width="8.5703125" style="1" bestFit="1" customWidth="1"/>
    <col min="2571" max="2571" width="9.140625" style="1"/>
    <col min="2572" max="2572" width="3.140625" style="1" customWidth="1"/>
    <col min="2573" max="2573" width="11.5703125" style="1" customWidth="1"/>
    <col min="2574" max="2816" width="9.140625" style="1"/>
    <col min="2817" max="2817" width="3.140625" style="1" customWidth="1"/>
    <col min="2818" max="2818" width="9.140625" style="1"/>
    <col min="2819" max="2819" width="8.7109375" style="1" customWidth="1"/>
    <col min="2820" max="2820" width="7.7109375" style="1" customWidth="1"/>
    <col min="2821" max="2821" width="7.7109375" style="1" bestFit="1" customWidth="1"/>
    <col min="2822" max="2822" width="7.85546875" style="1" customWidth="1"/>
    <col min="2823" max="2823" width="7.5703125" style="1" customWidth="1"/>
    <col min="2824" max="2824" width="9.5703125" style="1" customWidth="1"/>
    <col min="2825" max="2825" width="10.28515625" style="1" customWidth="1"/>
    <col min="2826" max="2826" width="8.5703125" style="1" bestFit="1" customWidth="1"/>
    <col min="2827" max="2827" width="9.140625" style="1"/>
    <col min="2828" max="2828" width="3.140625" style="1" customWidth="1"/>
    <col min="2829" max="2829" width="11.5703125" style="1" customWidth="1"/>
    <col min="2830" max="3072" width="9.140625" style="1"/>
    <col min="3073" max="3073" width="3.140625" style="1" customWidth="1"/>
    <col min="3074" max="3074" width="9.140625" style="1"/>
    <col min="3075" max="3075" width="8.7109375" style="1" customWidth="1"/>
    <col min="3076" max="3076" width="7.7109375" style="1" customWidth="1"/>
    <col min="3077" max="3077" width="7.7109375" style="1" bestFit="1" customWidth="1"/>
    <col min="3078" max="3078" width="7.85546875" style="1" customWidth="1"/>
    <col min="3079" max="3079" width="7.5703125" style="1" customWidth="1"/>
    <col min="3080" max="3080" width="9.5703125" style="1" customWidth="1"/>
    <col min="3081" max="3081" width="10.28515625" style="1" customWidth="1"/>
    <col min="3082" max="3082" width="8.5703125" style="1" bestFit="1" customWidth="1"/>
    <col min="3083" max="3083" width="9.140625" style="1"/>
    <col min="3084" max="3084" width="3.140625" style="1" customWidth="1"/>
    <col min="3085" max="3085" width="11.5703125" style="1" customWidth="1"/>
    <col min="3086" max="3328" width="9.140625" style="1"/>
    <col min="3329" max="3329" width="3.140625" style="1" customWidth="1"/>
    <col min="3330" max="3330" width="9.140625" style="1"/>
    <col min="3331" max="3331" width="8.7109375" style="1" customWidth="1"/>
    <col min="3332" max="3332" width="7.7109375" style="1" customWidth="1"/>
    <col min="3333" max="3333" width="7.7109375" style="1" bestFit="1" customWidth="1"/>
    <col min="3334" max="3334" width="7.85546875" style="1" customWidth="1"/>
    <col min="3335" max="3335" width="7.5703125" style="1" customWidth="1"/>
    <col min="3336" max="3336" width="9.5703125" style="1" customWidth="1"/>
    <col min="3337" max="3337" width="10.28515625" style="1" customWidth="1"/>
    <col min="3338" max="3338" width="8.5703125" style="1" bestFit="1" customWidth="1"/>
    <col min="3339" max="3339" width="9.140625" style="1"/>
    <col min="3340" max="3340" width="3.140625" style="1" customWidth="1"/>
    <col min="3341" max="3341" width="11.5703125" style="1" customWidth="1"/>
    <col min="3342" max="3584" width="9.140625" style="1"/>
    <col min="3585" max="3585" width="3.140625" style="1" customWidth="1"/>
    <col min="3586" max="3586" width="9.140625" style="1"/>
    <col min="3587" max="3587" width="8.7109375" style="1" customWidth="1"/>
    <col min="3588" max="3588" width="7.7109375" style="1" customWidth="1"/>
    <col min="3589" max="3589" width="7.7109375" style="1" bestFit="1" customWidth="1"/>
    <col min="3590" max="3590" width="7.85546875" style="1" customWidth="1"/>
    <col min="3591" max="3591" width="7.5703125" style="1" customWidth="1"/>
    <col min="3592" max="3592" width="9.5703125" style="1" customWidth="1"/>
    <col min="3593" max="3593" width="10.28515625" style="1" customWidth="1"/>
    <col min="3594" max="3594" width="8.5703125" style="1" bestFit="1" customWidth="1"/>
    <col min="3595" max="3595" width="9.140625" style="1"/>
    <col min="3596" max="3596" width="3.140625" style="1" customWidth="1"/>
    <col min="3597" max="3597" width="11.5703125" style="1" customWidth="1"/>
    <col min="3598" max="3840" width="9.140625" style="1"/>
    <col min="3841" max="3841" width="3.140625" style="1" customWidth="1"/>
    <col min="3842" max="3842" width="9.140625" style="1"/>
    <col min="3843" max="3843" width="8.7109375" style="1" customWidth="1"/>
    <col min="3844" max="3844" width="7.7109375" style="1" customWidth="1"/>
    <col min="3845" max="3845" width="7.7109375" style="1" bestFit="1" customWidth="1"/>
    <col min="3846" max="3846" width="7.85546875" style="1" customWidth="1"/>
    <col min="3847" max="3847" width="7.5703125" style="1" customWidth="1"/>
    <col min="3848" max="3848" width="9.5703125" style="1" customWidth="1"/>
    <col min="3849" max="3849" width="10.28515625" style="1" customWidth="1"/>
    <col min="3850" max="3850" width="8.5703125" style="1" bestFit="1" customWidth="1"/>
    <col min="3851" max="3851" width="9.140625" style="1"/>
    <col min="3852" max="3852" width="3.140625" style="1" customWidth="1"/>
    <col min="3853" max="3853" width="11.5703125" style="1" customWidth="1"/>
    <col min="3854" max="4096" width="9.140625" style="1"/>
    <col min="4097" max="4097" width="3.140625" style="1" customWidth="1"/>
    <col min="4098" max="4098" width="9.140625" style="1"/>
    <col min="4099" max="4099" width="8.7109375" style="1" customWidth="1"/>
    <col min="4100" max="4100" width="7.7109375" style="1" customWidth="1"/>
    <col min="4101" max="4101" width="7.7109375" style="1" bestFit="1" customWidth="1"/>
    <col min="4102" max="4102" width="7.85546875" style="1" customWidth="1"/>
    <col min="4103" max="4103" width="7.5703125" style="1" customWidth="1"/>
    <col min="4104" max="4104" width="9.5703125" style="1" customWidth="1"/>
    <col min="4105" max="4105" width="10.28515625" style="1" customWidth="1"/>
    <col min="4106" max="4106" width="8.5703125" style="1" bestFit="1" customWidth="1"/>
    <col min="4107" max="4107" width="9.140625" style="1"/>
    <col min="4108" max="4108" width="3.140625" style="1" customWidth="1"/>
    <col min="4109" max="4109" width="11.5703125" style="1" customWidth="1"/>
    <col min="4110" max="4352" width="9.140625" style="1"/>
    <col min="4353" max="4353" width="3.140625" style="1" customWidth="1"/>
    <col min="4354" max="4354" width="9.140625" style="1"/>
    <col min="4355" max="4355" width="8.7109375" style="1" customWidth="1"/>
    <col min="4356" max="4356" width="7.7109375" style="1" customWidth="1"/>
    <col min="4357" max="4357" width="7.7109375" style="1" bestFit="1" customWidth="1"/>
    <col min="4358" max="4358" width="7.85546875" style="1" customWidth="1"/>
    <col min="4359" max="4359" width="7.5703125" style="1" customWidth="1"/>
    <col min="4360" max="4360" width="9.5703125" style="1" customWidth="1"/>
    <col min="4361" max="4361" width="10.28515625" style="1" customWidth="1"/>
    <col min="4362" max="4362" width="8.5703125" style="1" bestFit="1" customWidth="1"/>
    <col min="4363" max="4363" width="9.140625" style="1"/>
    <col min="4364" max="4364" width="3.140625" style="1" customWidth="1"/>
    <col min="4365" max="4365" width="11.5703125" style="1" customWidth="1"/>
    <col min="4366" max="4608" width="9.140625" style="1"/>
    <col min="4609" max="4609" width="3.140625" style="1" customWidth="1"/>
    <col min="4610" max="4610" width="9.140625" style="1"/>
    <col min="4611" max="4611" width="8.7109375" style="1" customWidth="1"/>
    <col min="4612" max="4612" width="7.7109375" style="1" customWidth="1"/>
    <col min="4613" max="4613" width="7.7109375" style="1" bestFit="1" customWidth="1"/>
    <col min="4614" max="4614" width="7.85546875" style="1" customWidth="1"/>
    <col min="4615" max="4615" width="7.5703125" style="1" customWidth="1"/>
    <col min="4616" max="4616" width="9.5703125" style="1" customWidth="1"/>
    <col min="4617" max="4617" width="10.28515625" style="1" customWidth="1"/>
    <col min="4618" max="4618" width="8.5703125" style="1" bestFit="1" customWidth="1"/>
    <col min="4619" max="4619" width="9.140625" style="1"/>
    <col min="4620" max="4620" width="3.140625" style="1" customWidth="1"/>
    <col min="4621" max="4621" width="11.5703125" style="1" customWidth="1"/>
    <col min="4622" max="4864" width="9.140625" style="1"/>
    <col min="4865" max="4865" width="3.140625" style="1" customWidth="1"/>
    <col min="4866" max="4866" width="9.140625" style="1"/>
    <col min="4867" max="4867" width="8.7109375" style="1" customWidth="1"/>
    <col min="4868" max="4868" width="7.7109375" style="1" customWidth="1"/>
    <col min="4869" max="4869" width="7.7109375" style="1" bestFit="1" customWidth="1"/>
    <col min="4870" max="4870" width="7.85546875" style="1" customWidth="1"/>
    <col min="4871" max="4871" width="7.5703125" style="1" customWidth="1"/>
    <col min="4872" max="4872" width="9.5703125" style="1" customWidth="1"/>
    <col min="4873" max="4873" width="10.28515625" style="1" customWidth="1"/>
    <col min="4874" max="4874" width="8.5703125" style="1" bestFit="1" customWidth="1"/>
    <col min="4875" max="4875" width="9.140625" style="1"/>
    <col min="4876" max="4876" width="3.140625" style="1" customWidth="1"/>
    <col min="4877" max="4877" width="11.5703125" style="1" customWidth="1"/>
    <col min="4878" max="5120" width="9.140625" style="1"/>
    <col min="5121" max="5121" width="3.140625" style="1" customWidth="1"/>
    <col min="5122" max="5122" width="9.140625" style="1"/>
    <col min="5123" max="5123" width="8.7109375" style="1" customWidth="1"/>
    <col min="5124" max="5124" width="7.7109375" style="1" customWidth="1"/>
    <col min="5125" max="5125" width="7.7109375" style="1" bestFit="1" customWidth="1"/>
    <col min="5126" max="5126" width="7.85546875" style="1" customWidth="1"/>
    <col min="5127" max="5127" width="7.5703125" style="1" customWidth="1"/>
    <col min="5128" max="5128" width="9.5703125" style="1" customWidth="1"/>
    <col min="5129" max="5129" width="10.28515625" style="1" customWidth="1"/>
    <col min="5130" max="5130" width="8.5703125" style="1" bestFit="1" customWidth="1"/>
    <col min="5131" max="5131" width="9.140625" style="1"/>
    <col min="5132" max="5132" width="3.140625" style="1" customWidth="1"/>
    <col min="5133" max="5133" width="11.5703125" style="1" customWidth="1"/>
    <col min="5134" max="5376" width="9.140625" style="1"/>
    <col min="5377" max="5377" width="3.140625" style="1" customWidth="1"/>
    <col min="5378" max="5378" width="9.140625" style="1"/>
    <col min="5379" max="5379" width="8.7109375" style="1" customWidth="1"/>
    <col min="5380" max="5380" width="7.7109375" style="1" customWidth="1"/>
    <col min="5381" max="5381" width="7.7109375" style="1" bestFit="1" customWidth="1"/>
    <col min="5382" max="5382" width="7.85546875" style="1" customWidth="1"/>
    <col min="5383" max="5383" width="7.5703125" style="1" customWidth="1"/>
    <col min="5384" max="5384" width="9.5703125" style="1" customWidth="1"/>
    <col min="5385" max="5385" width="10.28515625" style="1" customWidth="1"/>
    <col min="5386" max="5386" width="8.5703125" style="1" bestFit="1" customWidth="1"/>
    <col min="5387" max="5387" width="9.140625" style="1"/>
    <col min="5388" max="5388" width="3.140625" style="1" customWidth="1"/>
    <col min="5389" max="5389" width="11.5703125" style="1" customWidth="1"/>
    <col min="5390" max="5632" width="9.140625" style="1"/>
    <col min="5633" max="5633" width="3.140625" style="1" customWidth="1"/>
    <col min="5634" max="5634" width="9.140625" style="1"/>
    <col min="5635" max="5635" width="8.7109375" style="1" customWidth="1"/>
    <col min="5636" max="5636" width="7.7109375" style="1" customWidth="1"/>
    <col min="5637" max="5637" width="7.7109375" style="1" bestFit="1" customWidth="1"/>
    <col min="5638" max="5638" width="7.85546875" style="1" customWidth="1"/>
    <col min="5639" max="5639" width="7.5703125" style="1" customWidth="1"/>
    <col min="5640" max="5640" width="9.5703125" style="1" customWidth="1"/>
    <col min="5641" max="5641" width="10.28515625" style="1" customWidth="1"/>
    <col min="5642" max="5642" width="8.5703125" style="1" bestFit="1" customWidth="1"/>
    <col min="5643" max="5643" width="9.140625" style="1"/>
    <col min="5644" max="5644" width="3.140625" style="1" customWidth="1"/>
    <col min="5645" max="5645" width="11.5703125" style="1" customWidth="1"/>
    <col min="5646" max="5888" width="9.140625" style="1"/>
    <col min="5889" max="5889" width="3.140625" style="1" customWidth="1"/>
    <col min="5890" max="5890" width="9.140625" style="1"/>
    <col min="5891" max="5891" width="8.7109375" style="1" customWidth="1"/>
    <col min="5892" max="5892" width="7.7109375" style="1" customWidth="1"/>
    <col min="5893" max="5893" width="7.7109375" style="1" bestFit="1" customWidth="1"/>
    <col min="5894" max="5894" width="7.85546875" style="1" customWidth="1"/>
    <col min="5895" max="5895" width="7.5703125" style="1" customWidth="1"/>
    <col min="5896" max="5896" width="9.5703125" style="1" customWidth="1"/>
    <col min="5897" max="5897" width="10.28515625" style="1" customWidth="1"/>
    <col min="5898" max="5898" width="8.5703125" style="1" bestFit="1" customWidth="1"/>
    <col min="5899" max="5899" width="9.140625" style="1"/>
    <col min="5900" max="5900" width="3.140625" style="1" customWidth="1"/>
    <col min="5901" max="5901" width="11.5703125" style="1" customWidth="1"/>
    <col min="5902" max="6144" width="9.140625" style="1"/>
    <col min="6145" max="6145" width="3.140625" style="1" customWidth="1"/>
    <col min="6146" max="6146" width="9.140625" style="1"/>
    <col min="6147" max="6147" width="8.7109375" style="1" customWidth="1"/>
    <col min="6148" max="6148" width="7.7109375" style="1" customWidth="1"/>
    <col min="6149" max="6149" width="7.7109375" style="1" bestFit="1" customWidth="1"/>
    <col min="6150" max="6150" width="7.85546875" style="1" customWidth="1"/>
    <col min="6151" max="6151" width="7.5703125" style="1" customWidth="1"/>
    <col min="6152" max="6152" width="9.5703125" style="1" customWidth="1"/>
    <col min="6153" max="6153" width="10.28515625" style="1" customWidth="1"/>
    <col min="6154" max="6154" width="8.5703125" style="1" bestFit="1" customWidth="1"/>
    <col min="6155" max="6155" width="9.140625" style="1"/>
    <col min="6156" max="6156" width="3.140625" style="1" customWidth="1"/>
    <col min="6157" max="6157" width="11.5703125" style="1" customWidth="1"/>
    <col min="6158" max="6400" width="9.140625" style="1"/>
    <col min="6401" max="6401" width="3.140625" style="1" customWidth="1"/>
    <col min="6402" max="6402" width="9.140625" style="1"/>
    <col min="6403" max="6403" width="8.7109375" style="1" customWidth="1"/>
    <col min="6404" max="6404" width="7.7109375" style="1" customWidth="1"/>
    <col min="6405" max="6405" width="7.7109375" style="1" bestFit="1" customWidth="1"/>
    <col min="6406" max="6406" width="7.85546875" style="1" customWidth="1"/>
    <col min="6407" max="6407" width="7.5703125" style="1" customWidth="1"/>
    <col min="6408" max="6408" width="9.5703125" style="1" customWidth="1"/>
    <col min="6409" max="6409" width="10.28515625" style="1" customWidth="1"/>
    <col min="6410" max="6410" width="8.5703125" style="1" bestFit="1" customWidth="1"/>
    <col min="6411" max="6411" width="9.140625" style="1"/>
    <col min="6412" max="6412" width="3.140625" style="1" customWidth="1"/>
    <col min="6413" max="6413" width="11.5703125" style="1" customWidth="1"/>
    <col min="6414" max="6656" width="9.140625" style="1"/>
    <col min="6657" max="6657" width="3.140625" style="1" customWidth="1"/>
    <col min="6658" max="6658" width="9.140625" style="1"/>
    <col min="6659" max="6659" width="8.7109375" style="1" customWidth="1"/>
    <col min="6660" max="6660" width="7.7109375" style="1" customWidth="1"/>
    <col min="6661" max="6661" width="7.7109375" style="1" bestFit="1" customWidth="1"/>
    <col min="6662" max="6662" width="7.85546875" style="1" customWidth="1"/>
    <col min="6663" max="6663" width="7.5703125" style="1" customWidth="1"/>
    <col min="6664" max="6664" width="9.5703125" style="1" customWidth="1"/>
    <col min="6665" max="6665" width="10.28515625" style="1" customWidth="1"/>
    <col min="6666" max="6666" width="8.5703125" style="1" bestFit="1" customWidth="1"/>
    <col min="6667" max="6667" width="9.140625" style="1"/>
    <col min="6668" max="6668" width="3.140625" style="1" customWidth="1"/>
    <col min="6669" max="6669" width="11.5703125" style="1" customWidth="1"/>
    <col min="6670" max="6912" width="9.140625" style="1"/>
    <col min="6913" max="6913" width="3.140625" style="1" customWidth="1"/>
    <col min="6914" max="6914" width="9.140625" style="1"/>
    <col min="6915" max="6915" width="8.7109375" style="1" customWidth="1"/>
    <col min="6916" max="6916" width="7.7109375" style="1" customWidth="1"/>
    <col min="6917" max="6917" width="7.7109375" style="1" bestFit="1" customWidth="1"/>
    <col min="6918" max="6918" width="7.85546875" style="1" customWidth="1"/>
    <col min="6919" max="6919" width="7.5703125" style="1" customWidth="1"/>
    <col min="6920" max="6920" width="9.5703125" style="1" customWidth="1"/>
    <col min="6921" max="6921" width="10.28515625" style="1" customWidth="1"/>
    <col min="6922" max="6922" width="8.5703125" style="1" bestFit="1" customWidth="1"/>
    <col min="6923" max="6923" width="9.140625" style="1"/>
    <col min="6924" max="6924" width="3.140625" style="1" customWidth="1"/>
    <col min="6925" max="6925" width="11.5703125" style="1" customWidth="1"/>
    <col min="6926" max="7168" width="9.140625" style="1"/>
    <col min="7169" max="7169" width="3.140625" style="1" customWidth="1"/>
    <col min="7170" max="7170" width="9.140625" style="1"/>
    <col min="7171" max="7171" width="8.7109375" style="1" customWidth="1"/>
    <col min="7172" max="7172" width="7.7109375" style="1" customWidth="1"/>
    <col min="7173" max="7173" width="7.7109375" style="1" bestFit="1" customWidth="1"/>
    <col min="7174" max="7174" width="7.85546875" style="1" customWidth="1"/>
    <col min="7175" max="7175" width="7.5703125" style="1" customWidth="1"/>
    <col min="7176" max="7176" width="9.5703125" style="1" customWidth="1"/>
    <col min="7177" max="7177" width="10.28515625" style="1" customWidth="1"/>
    <col min="7178" max="7178" width="8.5703125" style="1" bestFit="1" customWidth="1"/>
    <col min="7179" max="7179" width="9.140625" style="1"/>
    <col min="7180" max="7180" width="3.140625" style="1" customWidth="1"/>
    <col min="7181" max="7181" width="11.5703125" style="1" customWidth="1"/>
    <col min="7182" max="7424" width="9.140625" style="1"/>
    <col min="7425" max="7425" width="3.140625" style="1" customWidth="1"/>
    <col min="7426" max="7426" width="9.140625" style="1"/>
    <col min="7427" max="7427" width="8.7109375" style="1" customWidth="1"/>
    <col min="7428" max="7428" width="7.7109375" style="1" customWidth="1"/>
    <col min="7429" max="7429" width="7.7109375" style="1" bestFit="1" customWidth="1"/>
    <col min="7430" max="7430" width="7.85546875" style="1" customWidth="1"/>
    <col min="7431" max="7431" width="7.5703125" style="1" customWidth="1"/>
    <col min="7432" max="7432" width="9.5703125" style="1" customWidth="1"/>
    <col min="7433" max="7433" width="10.28515625" style="1" customWidth="1"/>
    <col min="7434" max="7434" width="8.5703125" style="1" bestFit="1" customWidth="1"/>
    <col min="7435" max="7435" width="9.140625" style="1"/>
    <col min="7436" max="7436" width="3.140625" style="1" customWidth="1"/>
    <col min="7437" max="7437" width="11.5703125" style="1" customWidth="1"/>
    <col min="7438" max="7680" width="9.140625" style="1"/>
    <col min="7681" max="7681" width="3.140625" style="1" customWidth="1"/>
    <col min="7682" max="7682" width="9.140625" style="1"/>
    <col min="7683" max="7683" width="8.7109375" style="1" customWidth="1"/>
    <col min="7684" max="7684" width="7.7109375" style="1" customWidth="1"/>
    <col min="7685" max="7685" width="7.7109375" style="1" bestFit="1" customWidth="1"/>
    <col min="7686" max="7686" width="7.85546875" style="1" customWidth="1"/>
    <col min="7687" max="7687" width="7.5703125" style="1" customWidth="1"/>
    <col min="7688" max="7688" width="9.5703125" style="1" customWidth="1"/>
    <col min="7689" max="7689" width="10.28515625" style="1" customWidth="1"/>
    <col min="7690" max="7690" width="8.5703125" style="1" bestFit="1" customWidth="1"/>
    <col min="7691" max="7691" width="9.140625" style="1"/>
    <col min="7692" max="7692" width="3.140625" style="1" customWidth="1"/>
    <col min="7693" max="7693" width="11.5703125" style="1" customWidth="1"/>
    <col min="7694" max="7936" width="9.140625" style="1"/>
    <col min="7937" max="7937" width="3.140625" style="1" customWidth="1"/>
    <col min="7938" max="7938" width="9.140625" style="1"/>
    <col min="7939" max="7939" width="8.7109375" style="1" customWidth="1"/>
    <col min="7940" max="7940" width="7.7109375" style="1" customWidth="1"/>
    <col min="7941" max="7941" width="7.7109375" style="1" bestFit="1" customWidth="1"/>
    <col min="7942" max="7942" width="7.85546875" style="1" customWidth="1"/>
    <col min="7943" max="7943" width="7.5703125" style="1" customWidth="1"/>
    <col min="7944" max="7944" width="9.5703125" style="1" customWidth="1"/>
    <col min="7945" max="7945" width="10.28515625" style="1" customWidth="1"/>
    <col min="7946" max="7946" width="8.5703125" style="1" bestFit="1" customWidth="1"/>
    <col min="7947" max="7947" width="9.140625" style="1"/>
    <col min="7948" max="7948" width="3.140625" style="1" customWidth="1"/>
    <col min="7949" max="7949" width="11.5703125" style="1" customWidth="1"/>
    <col min="7950" max="8192" width="9.140625" style="1"/>
    <col min="8193" max="8193" width="3.140625" style="1" customWidth="1"/>
    <col min="8194" max="8194" width="9.140625" style="1"/>
    <col min="8195" max="8195" width="8.7109375" style="1" customWidth="1"/>
    <col min="8196" max="8196" width="7.7109375" style="1" customWidth="1"/>
    <col min="8197" max="8197" width="7.7109375" style="1" bestFit="1" customWidth="1"/>
    <col min="8198" max="8198" width="7.85546875" style="1" customWidth="1"/>
    <col min="8199" max="8199" width="7.5703125" style="1" customWidth="1"/>
    <col min="8200" max="8200" width="9.5703125" style="1" customWidth="1"/>
    <col min="8201" max="8201" width="10.28515625" style="1" customWidth="1"/>
    <col min="8202" max="8202" width="8.5703125" style="1" bestFit="1" customWidth="1"/>
    <col min="8203" max="8203" width="9.140625" style="1"/>
    <col min="8204" max="8204" width="3.140625" style="1" customWidth="1"/>
    <col min="8205" max="8205" width="11.5703125" style="1" customWidth="1"/>
    <col min="8206" max="8448" width="9.140625" style="1"/>
    <col min="8449" max="8449" width="3.140625" style="1" customWidth="1"/>
    <col min="8450" max="8450" width="9.140625" style="1"/>
    <col min="8451" max="8451" width="8.7109375" style="1" customWidth="1"/>
    <col min="8452" max="8452" width="7.7109375" style="1" customWidth="1"/>
    <col min="8453" max="8453" width="7.7109375" style="1" bestFit="1" customWidth="1"/>
    <col min="8454" max="8454" width="7.85546875" style="1" customWidth="1"/>
    <col min="8455" max="8455" width="7.5703125" style="1" customWidth="1"/>
    <col min="8456" max="8456" width="9.5703125" style="1" customWidth="1"/>
    <col min="8457" max="8457" width="10.28515625" style="1" customWidth="1"/>
    <col min="8458" max="8458" width="8.5703125" style="1" bestFit="1" customWidth="1"/>
    <col min="8459" max="8459" width="9.140625" style="1"/>
    <col min="8460" max="8460" width="3.140625" style="1" customWidth="1"/>
    <col min="8461" max="8461" width="11.5703125" style="1" customWidth="1"/>
    <col min="8462" max="8704" width="9.140625" style="1"/>
    <col min="8705" max="8705" width="3.140625" style="1" customWidth="1"/>
    <col min="8706" max="8706" width="9.140625" style="1"/>
    <col min="8707" max="8707" width="8.7109375" style="1" customWidth="1"/>
    <col min="8708" max="8708" width="7.7109375" style="1" customWidth="1"/>
    <col min="8709" max="8709" width="7.7109375" style="1" bestFit="1" customWidth="1"/>
    <col min="8710" max="8710" width="7.85546875" style="1" customWidth="1"/>
    <col min="8711" max="8711" width="7.5703125" style="1" customWidth="1"/>
    <col min="8712" max="8712" width="9.5703125" style="1" customWidth="1"/>
    <col min="8713" max="8713" width="10.28515625" style="1" customWidth="1"/>
    <col min="8714" max="8714" width="8.5703125" style="1" bestFit="1" customWidth="1"/>
    <col min="8715" max="8715" width="9.140625" style="1"/>
    <col min="8716" max="8716" width="3.140625" style="1" customWidth="1"/>
    <col min="8717" max="8717" width="11.5703125" style="1" customWidth="1"/>
    <col min="8718" max="8960" width="9.140625" style="1"/>
    <col min="8961" max="8961" width="3.140625" style="1" customWidth="1"/>
    <col min="8962" max="8962" width="9.140625" style="1"/>
    <col min="8963" max="8963" width="8.7109375" style="1" customWidth="1"/>
    <col min="8964" max="8964" width="7.7109375" style="1" customWidth="1"/>
    <col min="8965" max="8965" width="7.7109375" style="1" bestFit="1" customWidth="1"/>
    <col min="8966" max="8966" width="7.85546875" style="1" customWidth="1"/>
    <col min="8967" max="8967" width="7.5703125" style="1" customWidth="1"/>
    <col min="8968" max="8968" width="9.5703125" style="1" customWidth="1"/>
    <col min="8969" max="8969" width="10.28515625" style="1" customWidth="1"/>
    <col min="8970" max="8970" width="8.5703125" style="1" bestFit="1" customWidth="1"/>
    <col min="8971" max="8971" width="9.140625" style="1"/>
    <col min="8972" max="8972" width="3.140625" style="1" customWidth="1"/>
    <col min="8973" max="8973" width="11.5703125" style="1" customWidth="1"/>
    <col min="8974" max="9216" width="9.140625" style="1"/>
    <col min="9217" max="9217" width="3.140625" style="1" customWidth="1"/>
    <col min="9218" max="9218" width="9.140625" style="1"/>
    <col min="9219" max="9219" width="8.7109375" style="1" customWidth="1"/>
    <col min="9220" max="9220" width="7.7109375" style="1" customWidth="1"/>
    <col min="9221" max="9221" width="7.7109375" style="1" bestFit="1" customWidth="1"/>
    <col min="9222" max="9222" width="7.85546875" style="1" customWidth="1"/>
    <col min="9223" max="9223" width="7.5703125" style="1" customWidth="1"/>
    <col min="9224" max="9224" width="9.5703125" style="1" customWidth="1"/>
    <col min="9225" max="9225" width="10.28515625" style="1" customWidth="1"/>
    <col min="9226" max="9226" width="8.5703125" style="1" bestFit="1" customWidth="1"/>
    <col min="9227" max="9227" width="9.140625" style="1"/>
    <col min="9228" max="9228" width="3.140625" style="1" customWidth="1"/>
    <col min="9229" max="9229" width="11.5703125" style="1" customWidth="1"/>
    <col min="9230" max="9472" width="9.140625" style="1"/>
    <col min="9473" max="9473" width="3.140625" style="1" customWidth="1"/>
    <col min="9474" max="9474" width="9.140625" style="1"/>
    <col min="9475" max="9475" width="8.7109375" style="1" customWidth="1"/>
    <col min="9476" max="9476" width="7.7109375" style="1" customWidth="1"/>
    <col min="9477" max="9477" width="7.7109375" style="1" bestFit="1" customWidth="1"/>
    <col min="9478" max="9478" width="7.85546875" style="1" customWidth="1"/>
    <col min="9479" max="9479" width="7.5703125" style="1" customWidth="1"/>
    <col min="9480" max="9480" width="9.5703125" style="1" customWidth="1"/>
    <col min="9481" max="9481" width="10.28515625" style="1" customWidth="1"/>
    <col min="9482" max="9482" width="8.5703125" style="1" bestFit="1" customWidth="1"/>
    <col min="9483" max="9483" width="9.140625" style="1"/>
    <col min="9484" max="9484" width="3.140625" style="1" customWidth="1"/>
    <col min="9485" max="9485" width="11.5703125" style="1" customWidth="1"/>
    <col min="9486" max="9728" width="9.140625" style="1"/>
    <col min="9729" max="9729" width="3.140625" style="1" customWidth="1"/>
    <col min="9730" max="9730" width="9.140625" style="1"/>
    <col min="9731" max="9731" width="8.7109375" style="1" customWidth="1"/>
    <col min="9732" max="9732" width="7.7109375" style="1" customWidth="1"/>
    <col min="9733" max="9733" width="7.7109375" style="1" bestFit="1" customWidth="1"/>
    <col min="9734" max="9734" width="7.85546875" style="1" customWidth="1"/>
    <col min="9735" max="9735" width="7.5703125" style="1" customWidth="1"/>
    <col min="9736" max="9736" width="9.5703125" style="1" customWidth="1"/>
    <col min="9737" max="9737" width="10.28515625" style="1" customWidth="1"/>
    <col min="9738" max="9738" width="8.5703125" style="1" bestFit="1" customWidth="1"/>
    <col min="9739" max="9739" width="9.140625" style="1"/>
    <col min="9740" max="9740" width="3.140625" style="1" customWidth="1"/>
    <col min="9741" max="9741" width="11.5703125" style="1" customWidth="1"/>
    <col min="9742" max="9984" width="9.140625" style="1"/>
    <col min="9985" max="9985" width="3.140625" style="1" customWidth="1"/>
    <col min="9986" max="9986" width="9.140625" style="1"/>
    <col min="9987" max="9987" width="8.7109375" style="1" customWidth="1"/>
    <col min="9988" max="9988" width="7.7109375" style="1" customWidth="1"/>
    <col min="9989" max="9989" width="7.7109375" style="1" bestFit="1" customWidth="1"/>
    <col min="9990" max="9990" width="7.85546875" style="1" customWidth="1"/>
    <col min="9991" max="9991" width="7.5703125" style="1" customWidth="1"/>
    <col min="9992" max="9992" width="9.5703125" style="1" customWidth="1"/>
    <col min="9993" max="9993" width="10.28515625" style="1" customWidth="1"/>
    <col min="9994" max="9994" width="8.5703125" style="1" bestFit="1" customWidth="1"/>
    <col min="9995" max="9995" width="9.140625" style="1"/>
    <col min="9996" max="9996" width="3.140625" style="1" customWidth="1"/>
    <col min="9997" max="9997" width="11.5703125" style="1" customWidth="1"/>
    <col min="9998" max="10240" width="9.140625" style="1"/>
    <col min="10241" max="10241" width="3.140625" style="1" customWidth="1"/>
    <col min="10242" max="10242" width="9.140625" style="1"/>
    <col min="10243" max="10243" width="8.7109375" style="1" customWidth="1"/>
    <col min="10244" max="10244" width="7.7109375" style="1" customWidth="1"/>
    <col min="10245" max="10245" width="7.7109375" style="1" bestFit="1" customWidth="1"/>
    <col min="10246" max="10246" width="7.85546875" style="1" customWidth="1"/>
    <col min="10247" max="10247" width="7.5703125" style="1" customWidth="1"/>
    <col min="10248" max="10248" width="9.5703125" style="1" customWidth="1"/>
    <col min="10249" max="10249" width="10.28515625" style="1" customWidth="1"/>
    <col min="10250" max="10250" width="8.5703125" style="1" bestFit="1" customWidth="1"/>
    <col min="10251" max="10251" width="9.140625" style="1"/>
    <col min="10252" max="10252" width="3.140625" style="1" customWidth="1"/>
    <col min="10253" max="10253" width="11.5703125" style="1" customWidth="1"/>
    <col min="10254" max="10496" width="9.140625" style="1"/>
    <col min="10497" max="10497" width="3.140625" style="1" customWidth="1"/>
    <col min="10498" max="10498" width="9.140625" style="1"/>
    <col min="10499" max="10499" width="8.7109375" style="1" customWidth="1"/>
    <col min="10500" max="10500" width="7.7109375" style="1" customWidth="1"/>
    <col min="10501" max="10501" width="7.7109375" style="1" bestFit="1" customWidth="1"/>
    <col min="10502" max="10502" width="7.85546875" style="1" customWidth="1"/>
    <col min="10503" max="10503" width="7.5703125" style="1" customWidth="1"/>
    <col min="10504" max="10504" width="9.5703125" style="1" customWidth="1"/>
    <col min="10505" max="10505" width="10.28515625" style="1" customWidth="1"/>
    <col min="10506" max="10506" width="8.5703125" style="1" bestFit="1" customWidth="1"/>
    <col min="10507" max="10507" width="9.140625" style="1"/>
    <col min="10508" max="10508" width="3.140625" style="1" customWidth="1"/>
    <col min="10509" max="10509" width="11.5703125" style="1" customWidth="1"/>
    <col min="10510" max="10752" width="9.140625" style="1"/>
    <col min="10753" max="10753" width="3.140625" style="1" customWidth="1"/>
    <col min="10754" max="10754" width="9.140625" style="1"/>
    <col min="10755" max="10755" width="8.7109375" style="1" customWidth="1"/>
    <col min="10756" max="10756" width="7.7109375" style="1" customWidth="1"/>
    <col min="10757" max="10757" width="7.7109375" style="1" bestFit="1" customWidth="1"/>
    <col min="10758" max="10758" width="7.85546875" style="1" customWidth="1"/>
    <col min="10759" max="10759" width="7.5703125" style="1" customWidth="1"/>
    <col min="10760" max="10760" width="9.5703125" style="1" customWidth="1"/>
    <col min="10761" max="10761" width="10.28515625" style="1" customWidth="1"/>
    <col min="10762" max="10762" width="8.5703125" style="1" bestFit="1" customWidth="1"/>
    <col min="10763" max="10763" width="9.140625" style="1"/>
    <col min="10764" max="10764" width="3.140625" style="1" customWidth="1"/>
    <col min="10765" max="10765" width="11.5703125" style="1" customWidth="1"/>
    <col min="10766" max="11008" width="9.140625" style="1"/>
    <col min="11009" max="11009" width="3.140625" style="1" customWidth="1"/>
    <col min="11010" max="11010" width="9.140625" style="1"/>
    <col min="11011" max="11011" width="8.7109375" style="1" customWidth="1"/>
    <col min="11012" max="11012" width="7.7109375" style="1" customWidth="1"/>
    <col min="11013" max="11013" width="7.7109375" style="1" bestFit="1" customWidth="1"/>
    <col min="11014" max="11014" width="7.85546875" style="1" customWidth="1"/>
    <col min="11015" max="11015" width="7.5703125" style="1" customWidth="1"/>
    <col min="11016" max="11016" width="9.5703125" style="1" customWidth="1"/>
    <col min="11017" max="11017" width="10.28515625" style="1" customWidth="1"/>
    <col min="11018" max="11018" width="8.5703125" style="1" bestFit="1" customWidth="1"/>
    <col min="11019" max="11019" width="9.140625" style="1"/>
    <col min="11020" max="11020" width="3.140625" style="1" customWidth="1"/>
    <col min="11021" max="11021" width="11.5703125" style="1" customWidth="1"/>
    <col min="11022" max="11264" width="9.140625" style="1"/>
    <col min="11265" max="11265" width="3.140625" style="1" customWidth="1"/>
    <col min="11266" max="11266" width="9.140625" style="1"/>
    <col min="11267" max="11267" width="8.7109375" style="1" customWidth="1"/>
    <col min="11268" max="11268" width="7.7109375" style="1" customWidth="1"/>
    <col min="11269" max="11269" width="7.7109375" style="1" bestFit="1" customWidth="1"/>
    <col min="11270" max="11270" width="7.85546875" style="1" customWidth="1"/>
    <col min="11271" max="11271" width="7.5703125" style="1" customWidth="1"/>
    <col min="11272" max="11272" width="9.5703125" style="1" customWidth="1"/>
    <col min="11273" max="11273" width="10.28515625" style="1" customWidth="1"/>
    <col min="11274" max="11274" width="8.5703125" style="1" bestFit="1" customWidth="1"/>
    <col min="11275" max="11275" width="9.140625" style="1"/>
    <col min="11276" max="11276" width="3.140625" style="1" customWidth="1"/>
    <col min="11277" max="11277" width="11.5703125" style="1" customWidth="1"/>
    <col min="11278" max="11520" width="9.140625" style="1"/>
    <col min="11521" max="11521" width="3.140625" style="1" customWidth="1"/>
    <col min="11522" max="11522" width="9.140625" style="1"/>
    <col min="11523" max="11523" width="8.7109375" style="1" customWidth="1"/>
    <col min="11524" max="11524" width="7.7109375" style="1" customWidth="1"/>
    <col min="11525" max="11525" width="7.7109375" style="1" bestFit="1" customWidth="1"/>
    <col min="11526" max="11526" width="7.85546875" style="1" customWidth="1"/>
    <col min="11527" max="11527" width="7.5703125" style="1" customWidth="1"/>
    <col min="11528" max="11528" width="9.5703125" style="1" customWidth="1"/>
    <col min="11529" max="11529" width="10.28515625" style="1" customWidth="1"/>
    <col min="11530" max="11530" width="8.5703125" style="1" bestFit="1" customWidth="1"/>
    <col min="11531" max="11531" width="9.140625" style="1"/>
    <col min="11532" max="11532" width="3.140625" style="1" customWidth="1"/>
    <col min="11533" max="11533" width="11.5703125" style="1" customWidth="1"/>
    <col min="11534" max="11776" width="9.140625" style="1"/>
    <col min="11777" max="11777" width="3.140625" style="1" customWidth="1"/>
    <col min="11778" max="11778" width="9.140625" style="1"/>
    <col min="11779" max="11779" width="8.7109375" style="1" customWidth="1"/>
    <col min="11780" max="11780" width="7.7109375" style="1" customWidth="1"/>
    <col min="11781" max="11781" width="7.7109375" style="1" bestFit="1" customWidth="1"/>
    <col min="11782" max="11782" width="7.85546875" style="1" customWidth="1"/>
    <col min="11783" max="11783" width="7.5703125" style="1" customWidth="1"/>
    <col min="11784" max="11784" width="9.5703125" style="1" customWidth="1"/>
    <col min="11785" max="11785" width="10.28515625" style="1" customWidth="1"/>
    <col min="11786" max="11786" width="8.5703125" style="1" bestFit="1" customWidth="1"/>
    <col min="11787" max="11787" width="9.140625" style="1"/>
    <col min="11788" max="11788" width="3.140625" style="1" customWidth="1"/>
    <col min="11789" max="11789" width="11.5703125" style="1" customWidth="1"/>
    <col min="11790" max="12032" width="9.140625" style="1"/>
    <col min="12033" max="12033" width="3.140625" style="1" customWidth="1"/>
    <col min="12034" max="12034" width="9.140625" style="1"/>
    <col min="12035" max="12035" width="8.7109375" style="1" customWidth="1"/>
    <col min="12036" max="12036" width="7.7109375" style="1" customWidth="1"/>
    <col min="12037" max="12037" width="7.7109375" style="1" bestFit="1" customWidth="1"/>
    <col min="12038" max="12038" width="7.85546875" style="1" customWidth="1"/>
    <col min="12039" max="12039" width="7.5703125" style="1" customWidth="1"/>
    <col min="12040" max="12040" width="9.5703125" style="1" customWidth="1"/>
    <col min="12041" max="12041" width="10.28515625" style="1" customWidth="1"/>
    <col min="12042" max="12042" width="8.5703125" style="1" bestFit="1" customWidth="1"/>
    <col min="12043" max="12043" width="9.140625" style="1"/>
    <col min="12044" max="12044" width="3.140625" style="1" customWidth="1"/>
    <col min="12045" max="12045" width="11.5703125" style="1" customWidth="1"/>
    <col min="12046" max="12288" width="9.140625" style="1"/>
    <col min="12289" max="12289" width="3.140625" style="1" customWidth="1"/>
    <col min="12290" max="12290" width="9.140625" style="1"/>
    <col min="12291" max="12291" width="8.7109375" style="1" customWidth="1"/>
    <col min="12292" max="12292" width="7.7109375" style="1" customWidth="1"/>
    <col min="12293" max="12293" width="7.7109375" style="1" bestFit="1" customWidth="1"/>
    <col min="12294" max="12294" width="7.85546875" style="1" customWidth="1"/>
    <col min="12295" max="12295" width="7.5703125" style="1" customWidth="1"/>
    <col min="12296" max="12296" width="9.5703125" style="1" customWidth="1"/>
    <col min="12297" max="12297" width="10.28515625" style="1" customWidth="1"/>
    <col min="12298" max="12298" width="8.5703125" style="1" bestFit="1" customWidth="1"/>
    <col min="12299" max="12299" width="9.140625" style="1"/>
    <col min="12300" max="12300" width="3.140625" style="1" customWidth="1"/>
    <col min="12301" max="12301" width="11.5703125" style="1" customWidth="1"/>
    <col min="12302" max="12544" width="9.140625" style="1"/>
    <col min="12545" max="12545" width="3.140625" style="1" customWidth="1"/>
    <col min="12546" max="12546" width="9.140625" style="1"/>
    <col min="12547" max="12547" width="8.7109375" style="1" customWidth="1"/>
    <col min="12548" max="12548" width="7.7109375" style="1" customWidth="1"/>
    <col min="12549" max="12549" width="7.7109375" style="1" bestFit="1" customWidth="1"/>
    <col min="12550" max="12550" width="7.85546875" style="1" customWidth="1"/>
    <col min="12551" max="12551" width="7.5703125" style="1" customWidth="1"/>
    <col min="12552" max="12552" width="9.5703125" style="1" customWidth="1"/>
    <col min="12553" max="12553" width="10.28515625" style="1" customWidth="1"/>
    <col min="12554" max="12554" width="8.5703125" style="1" bestFit="1" customWidth="1"/>
    <col min="12555" max="12555" width="9.140625" style="1"/>
    <col min="12556" max="12556" width="3.140625" style="1" customWidth="1"/>
    <col min="12557" max="12557" width="11.5703125" style="1" customWidth="1"/>
    <col min="12558" max="12800" width="9.140625" style="1"/>
    <col min="12801" max="12801" width="3.140625" style="1" customWidth="1"/>
    <col min="12802" max="12802" width="9.140625" style="1"/>
    <col min="12803" max="12803" width="8.7109375" style="1" customWidth="1"/>
    <col min="12804" max="12804" width="7.7109375" style="1" customWidth="1"/>
    <col min="12805" max="12805" width="7.7109375" style="1" bestFit="1" customWidth="1"/>
    <col min="12806" max="12806" width="7.85546875" style="1" customWidth="1"/>
    <col min="12807" max="12807" width="7.5703125" style="1" customWidth="1"/>
    <col min="12808" max="12808" width="9.5703125" style="1" customWidth="1"/>
    <col min="12809" max="12809" width="10.28515625" style="1" customWidth="1"/>
    <col min="12810" max="12810" width="8.5703125" style="1" bestFit="1" customWidth="1"/>
    <col min="12811" max="12811" width="9.140625" style="1"/>
    <col min="12812" max="12812" width="3.140625" style="1" customWidth="1"/>
    <col min="12813" max="12813" width="11.5703125" style="1" customWidth="1"/>
    <col min="12814" max="13056" width="9.140625" style="1"/>
    <col min="13057" max="13057" width="3.140625" style="1" customWidth="1"/>
    <col min="13058" max="13058" width="9.140625" style="1"/>
    <col min="13059" max="13059" width="8.7109375" style="1" customWidth="1"/>
    <col min="13060" max="13060" width="7.7109375" style="1" customWidth="1"/>
    <col min="13061" max="13061" width="7.7109375" style="1" bestFit="1" customWidth="1"/>
    <col min="13062" max="13062" width="7.85546875" style="1" customWidth="1"/>
    <col min="13063" max="13063" width="7.5703125" style="1" customWidth="1"/>
    <col min="13064" max="13064" width="9.5703125" style="1" customWidth="1"/>
    <col min="13065" max="13065" width="10.28515625" style="1" customWidth="1"/>
    <col min="13066" max="13066" width="8.5703125" style="1" bestFit="1" customWidth="1"/>
    <col min="13067" max="13067" width="9.140625" style="1"/>
    <col min="13068" max="13068" width="3.140625" style="1" customWidth="1"/>
    <col min="13069" max="13069" width="11.5703125" style="1" customWidth="1"/>
    <col min="13070" max="13312" width="9.140625" style="1"/>
    <col min="13313" max="13313" width="3.140625" style="1" customWidth="1"/>
    <col min="13314" max="13314" width="9.140625" style="1"/>
    <col min="13315" max="13315" width="8.7109375" style="1" customWidth="1"/>
    <col min="13316" max="13316" width="7.7109375" style="1" customWidth="1"/>
    <col min="13317" max="13317" width="7.7109375" style="1" bestFit="1" customWidth="1"/>
    <col min="13318" max="13318" width="7.85546875" style="1" customWidth="1"/>
    <col min="13319" max="13319" width="7.5703125" style="1" customWidth="1"/>
    <col min="13320" max="13320" width="9.5703125" style="1" customWidth="1"/>
    <col min="13321" max="13321" width="10.28515625" style="1" customWidth="1"/>
    <col min="13322" max="13322" width="8.5703125" style="1" bestFit="1" customWidth="1"/>
    <col min="13323" max="13323" width="9.140625" style="1"/>
    <col min="13324" max="13324" width="3.140625" style="1" customWidth="1"/>
    <col min="13325" max="13325" width="11.5703125" style="1" customWidth="1"/>
    <col min="13326" max="13568" width="9.140625" style="1"/>
    <col min="13569" max="13569" width="3.140625" style="1" customWidth="1"/>
    <col min="13570" max="13570" width="9.140625" style="1"/>
    <col min="13571" max="13571" width="8.7109375" style="1" customWidth="1"/>
    <col min="13572" max="13572" width="7.7109375" style="1" customWidth="1"/>
    <col min="13573" max="13573" width="7.7109375" style="1" bestFit="1" customWidth="1"/>
    <col min="13574" max="13574" width="7.85546875" style="1" customWidth="1"/>
    <col min="13575" max="13575" width="7.5703125" style="1" customWidth="1"/>
    <col min="13576" max="13576" width="9.5703125" style="1" customWidth="1"/>
    <col min="13577" max="13577" width="10.28515625" style="1" customWidth="1"/>
    <col min="13578" max="13578" width="8.5703125" style="1" bestFit="1" customWidth="1"/>
    <col min="13579" max="13579" width="9.140625" style="1"/>
    <col min="13580" max="13580" width="3.140625" style="1" customWidth="1"/>
    <col min="13581" max="13581" width="11.5703125" style="1" customWidth="1"/>
    <col min="13582" max="13824" width="9.140625" style="1"/>
    <col min="13825" max="13825" width="3.140625" style="1" customWidth="1"/>
    <col min="13826" max="13826" width="9.140625" style="1"/>
    <col min="13827" max="13827" width="8.7109375" style="1" customWidth="1"/>
    <col min="13828" max="13828" width="7.7109375" style="1" customWidth="1"/>
    <col min="13829" max="13829" width="7.7109375" style="1" bestFit="1" customWidth="1"/>
    <col min="13830" max="13830" width="7.85546875" style="1" customWidth="1"/>
    <col min="13831" max="13831" width="7.5703125" style="1" customWidth="1"/>
    <col min="13832" max="13832" width="9.5703125" style="1" customWidth="1"/>
    <col min="13833" max="13833" width="10.28515625" style="1" customWidth="1"/>
    <col min="13834" max="13834" width="8.5703125" style="1" bestFit="1" customWidth="1"/>
    <col min="13835" max="13835" width="9.140625" style="1"/>
    <col min="13836" max="13836" width="3.140625" style="1" customWidth="1"/>
    <col min="13837" max="13837" width="11.5703125" style="1" customWidth="1"/>
    <col min="13838" max="14080" width="9.140625" style="1"/>
    <col min="14081" max="14081" width="3.140625" style="1" customWidth="1"/>
    <col min="14082" max="14082" width="9.140625" style="1"/>
    <col min="14083" max="14083" width="8.7109375" style="1" customWidth="1"/>
    <col min="14084" max="14084" width="7.7109375" style="1" customWidth="1"/>
    <col min="14085" max="14085" width="7.7109375" style="1" bestFit="1" customWidth="1"/>
    <col min="14086" max="14086" width="7.85546875" style="1" customWidth="1"/>
    <col min="14087" max="14087" width="7.5703125" style="1" customWidth="1"/>
    <col min="14088" max="14088" width="9.5703125" style="1" customWidth="1"/>
    <col min="14089" max="14089" width="10.28515625" style="1" customWidth="1"/>
    <col min="14090" max="14090" width="8.5703125" style="1" bestFit="1" customWidth="1"/>
    <col min="14091" max="14091" width="9.140625" style="1"/>
    <col min="14092" max="14092" width="3.140625" style="1" customWidth="1"/>
    <col min="14093" max="14093" width="11.5703125" style="1" customWidth="1"/>
    <col min="14094" max="14336" width="9.140625" style="1"/>
    <col min="14337" max="14337" width="3.140625" style="1" customWidth="1"/>
    <col min="14338" max="14338" width="9.140625" style="1"/>
    <col min="14339" max="14339" width="8.7109375" style="1" customWidth="1"/>
    <col min="14340" max="14340" width="7.7109375" style="1" customWidth="1"/>
    <col min="14341" max="14341" width="7.7109375" style="1" bestFit="1" customWidth="1"/>
    <col min="14342" max="14342" width="7.85546875" style="1" customWidth="1"/>
    <col min="14343" max="14343" width="7.5703125" style="1" customWidth="1"/>
    <col min="14344" max="14344" width="9.5703125" style="1" customWidth="1"/>
    <col min="14345" max="14345" width="10.28515625" style="1" customWidth="1"/>
    <col min="14346" max="14346" width="8.5703125" style="1" bestFit="1" customWidth="1"/>
    <col min="14347" max="14347" width="9.140625" style="1"/>
    <col min="14348" max="14348" width="3.140625" style="1" customWidth="1"/>
    <col min="14349" max="14349" width="11.5703125" style="1" customWidth="1"/>
    <col min="14350" max="14592" width="9.140625" style="1"/>
    <col min="14593" max="14593" width="3.140625" style="1" customWidth="1"/>
    <col min="14594" max="14594" width="9.140625" style="1"/>
    <col min="14595" max="14595" width="8.7109375" style="1" customWidth="1"/>
    <col min="14596" max="14596" width="7.7109375" style="1" customWidth="1"/>
    <col min="14597" max="14597" width="7.7109375" style="1" bestFit="1" customWidth="1"/>
    <col min="14598" max="14598" width="7.85546875" style="1" customWidth="1"/>
    <col min="14599" max="14599" width="7.5703125" style="1" customWidth="1"/>
    <col min="14600" max="14600" width="9.5703125" style="1" customWidth="1"/>
    <col min="14601" max="14601" width="10.28515625" style="1" customWidth="1"/>
    <col min="14602" max="14602" width="8.5703125" style="1" bestFit="1" customWidth="1"/>
    <col min="14603" max="14603" width="9.140625" style="1"/>
    <col min="14604" max="14604" width="3.140625" style="1" customWidth="1"/>
    <col min="14605" max="14605" width="11.5703125" style="1" customWidth="1"/>
    <col min="14606" max="14848" width="9.140625" style="1"/>
    <col min="14849" max="14849" width="3.140625" style="1" customWidth="1"/>
    <col min="14850" max="14850" width="9.140625" style="1"/>
    <col min="14851" max="14851" width="8.7109375" style="1" customWidth="1"/>
    <col min="14852" max="14852" width="7.7109375" style="1" customWidth="1"/>
    <col min="14853" max="14853" width="7.7109375" style="1" bestFit="1" customWidth="1"/>
    <col min="14854" max="14854" width="7.85546875" style="1" customWidth="1"/>
    <col min="14855" max="14855" width="7.5703125" style="1" customWidth="1"/>
    <col min="14856" max="14856" width="9.5703125" style="1" customWidth="1"/>
    <col min="14857" max="14857" width="10.28515625" style="1" customWidth="1"/>
    <col min="14858" max="14858" width="8.5703125" style="1" bestFit="1" customWidth="1"/>
    <col min="14859" max="14859" width="9.140625" style="1"/>
    <col min="14860" max="14860" width="3.140625" style="1" customWidth="1"/>
    <col min="14861" max="14861" width="11.5703125" style="1" customWidth="1"/>
    <col min="14862" max="15104" width="9.140625" style="1"/>
    <col min="15105" max="15105" width="3.140625" style="1" customWidth="1"/>
    <col min="15106" max="15106" width="9.140625" style="1"/>
    <col min="15107" max="15107" width="8.7109375" style="1" customWidth="1"/>
    <col min="15108" max="15108" width="7.7109375" style="1" customWidth="1"/>
    <col min="15109" max="15109" width="7.7109375" style="1" bestFit="1" customWidth="1"/>
    <col min="15110" max="15110" width="7.85546875" style="1" customWidth="1"/>
    <col min="15111" max="15111" width="7.5703125" style="1" customWidth="1"/>
    <col min="15112" max="15112" width="9.5703125" style="1" customWidth="1"/>
    <col min="15113" max="15113" width="10.28515625" style="1" customWidth="1"/>
    <col min="15114" max="15114" width="8.5703125" style="1" bestFit="1" customWidth="1"/>
    <col min="15115" max="15115" width="9.140625" style="1"/>
    <col min="15116" max="15116" width="3.140625" style="1" customWidth="1"/>
    <col min="15117" max="15117" width="11.5703125" style="1" customWidth="1"/>
    <col min="15118" max="15360" width="9.140625" style="1"/>
    <col min="15361" max="15361" width="3.140625" style="1" customWidth="1"/>
    <col min="15362" max="15362" width="9.140625" style="1"/>
    <col min="15363" max="15363" width="8.7109375" style="1" customWidth="1"/>
    <col min="15364" max="15364" width="7.7109375" style="1" customWidth="1"/>
    <col min="15365" max="15365" width="7.7109375" style="1" bestFit="1" customWidth="1"/>
    <col min="15366" max="15366" width="7.85546875" style="1" customWidth="1"/>
    <col min="15367" max="15367" width="7.5703125" style="1" customWidth="1"/>
    <col min="15368" max="15368" width="9.5703125" style="1" customWidth="1"/>
    <col min="15369" max="15369" width="10.28515625" style="1" customWidth="1"/>
    <col min="15370" max="15370" width="8.5703125" style="1" bestFit="1" customWidth="1"/>
    <col min="15371" max="15371" width="9.140625" style="1"/>
    <col min="15372" max="15372" width="3.140625" style="1" customWidth="1"/>
    <col min="15373" max="15373" width="11.5703125" style="1" customWidth="1"/>
    <col min="15374" max="15616" width="9.140625" style="1"/>
    <col min="15617" max="15617" width="3.140625" style="1" customWidth="1"/>
    <col min="15618" max="15618" width="9.140625" style="1"/>
    <col min="15619" max="15619" width="8.7109375" style="1" customWidth="1"/>
    <col min="15620" max="15620" width="7.7109375" style="1" customWidth="1"/>
    <col min="15621" max="15621" width="7.7109375" style="1" bestFit="1" customWidth="1"/>
    <col min="15622" max="15622" width="7.85546875" style="1" customWidth="1"/>
    <col min="15623" max="15623" width="7.5703125" style="1" customWidth="1"/>
    <col min="15624" max="15624" width="9.5703125" style="1" customWidth="1"/>
    <col min="15625" max="15625" width="10.28515625" style="1" customWidth="1"/>
    <col min="15626" max="15626" width="8.5703125" style="1" bestFit="1" customWidth="1"/>
    <col min="15627" max="15627" width="9.140625" style="1"/>
    <col min="15628" max="15628" width="3.140625" style="1" customWidth="1"/>
    <col min="15629" max="15629" width="11.5703125" style="1" customWidth="1"/>
    <col min="15630" max="15872" width="9.140625" style="1"/>
    <col min="15873" max="15873" width="3.140625" style="1" customWidth="1"/>
    <col min="15874" max="15874" width="9.140625" style="1"/>
    <col min="15875" max="15875" width="8.7109375" style="1" customWidth="1"/>
    <col min="15876" max="15876" width="7.7109375" style="1" customWidth="1"/>
    <col min="15877" max="15877" width="7.7109375" style="1" bestFit="1" customWidth="1"/>
    <col min="15878" max="15878" width="7.85546875" style="1" customWidth="1"/>
    <col min="15879" max="15879" width="7.5703125" style="1" customWidth="1"/>
    <col min="15880" max="15880" width="9.5703125" style="1" customWidth="1"/>
    <col min="15881" max="15881" width="10.28515625" style="1" customWidth="1"/>
    <col min="15882" max="15882" width="8.5703125" style="1" bestFit="1" customWidth="1"/>
    <col min="15883" max="15883" width="9.140625" style="1"/>
    <col min="15884" max="15884" width="3.140625" style="1" customWidth="1"/>
    <col min="15885" max="15885" width="11.5703125" style="1" customWidth="1"/>
    <col min="15886" max="16128" width="9.140625" style="1"/>
    <col min="16129" max="16129" width="3.140625" style="1" customWidth="1"/>
    <col min="16130" max="16130" width="9.140625" style="1"/>
    <col min="16131" max="16131" width="8.7109375" style="1" customWidth="1"/>
    <col min="16132" max="16132" width="7.7109375" style="1" customWidth="1"/>
    <col min="16133" max="16133" width="7.7109375" style="1" bestFit="1" customWidth="1"/>
    <col min="16134" max="16134" width="7.85546875" style="1" customWidth="1"/>
    <col min="16135" max="16135" width="7.5703125" style="1" customWidth="1"/>
    <col min="16136" max="16136" width="9.5703125" style="1" customWidth="1"/>
    <col min="16137" max="16137" width="10.28515625" style="1" customWidth="1"/>
    <col min="16138" max="16138" width="8.5703125" style="1" bestFit="1" customWidth="1"/>
    <col min="16139" max="16139" width="9.140625" style="1"/>
    <col min="16140" max="16140" width="3.140625" style="1" customWidth="1"/>
    <col min="16141" max="16141" width="11.5703125" style="1" customWidth="1"/>
    <col min="16142" max="16384" width="9.140625" style="1"/>
  </cols>
  <sheetData>
    <row r="1" spans="1:13" ht="15.75">
      <c r="A1" s="146" t="s">
        <v>0</v>
      </c>
      <c r="B1" s="146"/>
      <c r="C1" s="146"/>
      <c r="D1" s="146"/>
      <c r="E1" s="146"/>
      <c r="F1" s="146"/>
      <c r="G1" s="146"/>
      <c r="H1" s="146"/>
      <c r="I1" s="146"/>
      <c r="J1" s="146"/>
      <c r="K1" s="146"/>
      <c r="L1" s="146"/>
      <c r="M1" s="146"/>
    </row>
    <row r="2" spans="1:13" ht="19.5" customHeight="1">
      <c r="E2" s="148"/>
      <c r="F2" s="148"/>
      <c r="G2" s="148"/>
      <c r="H2" s="148"/>
    </row>
    <row r="3" spans="1:13" ht="18.75" customHeight="1">
      <c r="A3" s="149" t="s">
        <v>223</v>
      </c>
      <c r="B3" s="150"/>
      <c r="C3" s="150"/>
      <c r="D3" s="150"/>
      <c r="E3" s="150"/>
      <c r="F3" s="150"/>
      <c r="G3" s="150"/>
      <c r="H3" s="150"/>
      <c r="I3" s="150"/>
      <c r="J3" s="150"/>
      <c r="K3" s="150"/>
      <c r="L3" s="150"/>
      <c r="M3" s="150"/>
    </row>
    <row r="4" spans="1:13">
      <c r="A4" s="2" t="s">
        <v>1</v>
      </c>
      <c r="B4" s="151" t="s">
        <v>2</v>
      </c>
      <c r="C4" s="151"/>
      <c r="D4" s="151"/>
      <c r="E4" s="151"/>
      <c r="F4" s="152"/>
      <c r="G4" s="2" t="s">
        <v>3</v>
      </c>
      <c r="H4" s="3" t="s">
        <v>4</v>
      </c>
      <c r="I4" s="3" t="s">
        <v>5</v>
      </c>
      <c r="J4" s="4" t="s">
        <v>6</v>
      </c>
      <c r="K4" s="153" t="s">
        <v>7</v>
      </c>
      <c r="L4" s="152"/>
      <c r="M4" s="5" t="s">
        <v>8</v>
      </c>
    </row>
    <row r="5" spans="1:13" hidden="1">
      <c r="A5" s="6">
        <v>1</v>
      </c>
      <c r="B5" s="7" t="s">
        <v>9</v>
      </c>
      <c r="C5" s="7"/>
      <c r="D5" s="7"/>
      <c r="E5" s="7"/>
      <c r="F5" s="8"/>
      <c r="K5" s="9"/>
      <c r="L5" s="10"/>
      <c r="M5" s="11"/>
    </row>
    <row r="6" spans="1:13" hidden="1">
      <c r="A6" s="6"/>
      <c r="B6" s="7" t="s">
        <v>10</v>
      </c>
      <c r="C6" s="7"/>
      <c r="D6" s="7"/>
      <c r="E6" s="7"/>
      <c r="F6" s="8"/>
      <c r="K6" s="9"/>
      <c r="L6" s="10"/>
      <c r="M6" s="11"/>
    </row>
    <row r="7" spans="1:13" hidden="1">
      <c r="A7" s="6"/>
      <c r="B7" s="7"/>
      <c r="C7" s="7"/>
      <c r="D7" s="7"/>
      <c r="E7" s="7"/>
      <c r="F7" s="8"/>
      <c r="K7" s="9"/>
      <c r="L7" s="10"/>
      <c r="M7" s="11"/>
    </row>
    <row r="8" spans="1:13" hidden="1">
      <c r="A8" s="6"/>
      <c r="B8" s="7"/>
      <c r="C8" s="7"/>
      <c r="D8" s="7"/>
      <c r="E8" s="7"/>
      <c r="F8" s="8"/>
      <c r="G8" s="12">
        <v>0</v>
      </c>
      <c r="H8" s="13">
        <v>400</v>
      </c>
      <c r="I8" s="13">
        <v>7</v>
      </c>
      <c r="J8" s="14">
        <v>1</v>
      </c>
      <c r="K8" s="15">
        <f>G8*H8*I8*J8</f>
        <v>0</v>
      </c>
      <c r="L8" s="16"/>
      <c r="M8" s="8"/>
    </row>
    <row r="9" spans="1:13" hidden="1">
      <c r="A9" s="6"/>
      <c r="B9" s="7"/>
      <c r="C9" s="7"/>
      <c r="D9" s="7"/>
      <c r="E9" s="7"/>
      <c r="F9" s="8"/>
      <c r="J9" s="1" t="s">
        <v>11</v>
      </c>
      <c r="K9" s="17">
        <f>SUM(K8:K8)</f>
        <v>0</v>
      </c>
      <c r="L9" s="8" t="s">
        <v>12</v>
      </c>
      <c r="M9" s="8"/>
    </row>
    <row r="10" spans="1:13" hidden="1">
      <c r="A10" s="6"/>
      <c r="B10" s="7"/>
      <c r="C10" s="7"/>
      <c r="D10" s="7"/>
      <c r="E10" s="7"/>
      <c r="F10" s="8"/>
      <c r="K10" s="18"/>
      <c r="L10" s="8"/>
      <c r="M10" s="8"/>
    </row>
    <row r="11" spans="1:13" hidden="1">
      <c r="A11" s="6"/>
      <c r="B11" s="7"/>
      <c r="C11" s="7"/>
      <c r="D11" s="7"/>
      <c r="E11" s="7"/>
      <c r="F11" s="19">
        <f>K9</f>
        <v>0</v>
      </c>
      <c r="G11" s="1" t="s">
        <v>12</v>
      </c>
      <c r="H11" s="20" t="s">
        <v>13</v>
      </c>
      <c r="I11" s="20" t="s">
        <v>14</v>
      </c>
      <c r="J11" s="21">
        <v>847</v>
      </c>
      <c r="K11" s="18" t="s">
        <v>15</v>
      </c>
      <c r="L11" s="8"/>
      <c r="M11" s="19">
        <f>F11*J11/1000</f>
        <v>0</v>
      </c>
    </row>
    <row r="12" spans="1:13" hidden="1">
      <c r="A12" s="6"/>
      <c r="B12" s="7"/>
      <c r="C12" s="7"/>
      <c r="D12" s="7"/>
      <c r="E12" s="7"/>
      <c r="F12" s="8"/>
      <c r="K12" s="9"/>
      <c r="L12" s="10"/>
      <c r="M12" s="11"/>
    </row>
    <row r="13" spans="1:13" hidden="1">
      <c r="A13" s="6">
        <v>2</v>
      </c>
      <c r="B13" s="7" t="s">
        <v>16</v>
      </c>
      <c r="C13" s="7"/>
      <c r="D13" s="7"/>
      <c r="E13" s="7"/>
      <c r="F13" s="8"/>
      <c r="K13" s="9"/>
      <c r="L13" s="10"/>
      <c r="M13" s="11"/>
    </row>
    <row r="14" spans="1:13" hidden="1">
      <c r="A14" s="6"/>
      <c r="B14" s="7" t="s">
        <v>17</v>
      </c>
      <c r="C14" s="7"/>
      <c r="D14" s="7"/>
      <c r="E14" s="7"/>
      <c r="F14" s="8"/>
      <c r="K14" s="9"/>
      <c r="L14" s="10"/>
      <c r="M14" s="11"/>
    </row>
    <row r="15" spans="1:13" hidden="1">
      <c r="A15" s="6"/>
      <c r="B15" s="7" t="s">
        <v>18</v>
      </c>
      <c r="C15" s="7"/>
      <c r="D15" s="7"/>
      <c r="E15" s="7"/>
      <c r="F15" s="8"/>
      <c r="K15" s="9"/>
      <c r="L15" s="10"/>
      <c r="M15" s="11"/>
    </row>
    <row r="16" spans="1:13" hidden="1">
      <c r="A16" s="6"/>
      <c r="B16" s="7" t="s">
        <v>19</v>
      </c>
      <c r="C16" s="7"/>
      <c r="D16" s="7"/>
      <c r="E16" s="7"/>
      <c r="F16" s="8"/>
      <c r="K16" s="9"/>
      <c r="L16" s="10"/>
      <c r="M16" s="11"/>
    </row>
    <row r="17" spans="1:13" hidden="1">
      <c r="A17" s="6"/>
      <c r="B17" s="7"/>
      <c r="C17" s="7"/>
      <c r="D17" s="7"/>
      <c r="E17" s="7"/>
      <c r="F17" s="8"/>
      <c r="G17" s="1" t="s">
        <v>20</v>
      </c>
      <c r="K17" s="22">
        <f>F11</f>
        <v>0</v>
      </c>
      <c r="L17" s="8" t="s">
        <v>12</v>
      </c>
      <c r="M17" s="8"/>
    </row>
    <row r="18" spans="1:13" hidden="1">
      <c r="A18" s="6"/>
      <c r="B18" s="7"/>
      <c r="C18" s="7"/>
      <c r="D18" s="7"/>
      <c r="E18" s="7"/>
      <c r="F18" s="8"/>
      <c r="K18" s="18"/>
      <c r="L18" s="8"/>
      <c r="M18" s="8"/>
    </row>
    <row r="19" spans="1:13" hidden="1">
      <c r="A19" s="6"/>
      <c r="B19" s="7"/>
      <c r="C19" s="7"/>
      <c r="D19" s="7"/>
      <c r="E19" s="7"/>
      <c r="F19" s="19">
        <f>K17</f>
        <v>0</v>
      </c>
      <c r="G19" s="1" t="s">
        <v>12</v>
      </c>
      <c r="H19" s="20" t="s">
        <v>13</v>
      </c>
      <c r="I19" s="20" t="s">
        <v>14</v>
      </c>
      <c r="J19" s="21">
        <v>167</v>
      </c>
      <c r="K19" s="18" t="s">
        <v>21</v>
      </c>
      <c r="L19" s="8"/>
      <c r="M19" s="23">
        <f>F19*J19/1000</f>
        <v>0</v>
      </c>
    </row>
    <row r="20" spans="1:13" hidden="1">
      <c r="A20" s="6"/>
      <c r="B20" s="24"/>
      <c r="C20" s="24"/>
      <c r="D20" s="24"/>
      <c r="E20" s="24"/>
      <c r="F20" s="25"/>
      <c r="G20" s="7"/>
      <c r="H20" s="24"/>
      <c r="I20" s="24"/>
      <c r="J20" s="24"/>
      <c r="K20" s="26"/>
      <c r="L20" s="25"/>
      <c r="M20" s="25"/>
    </row>
    <row r="21" spans="1:13" hidden="1">
      <c r="A21" s="6">
        <v>3</v>
      </c>
      <c r="B21" s="7" t="s">
        <v>22</v>
      </c>
      <c r="C21" s="7"/>
      <c r="D21" s="7"/>
      <c r="E21" s="7"/>
      <c r="F21" s="8"/>
      <c r="G21" s="7"/>
      <c r="H21" s="24"/>
      <c r="I21" s="24"/>
      <c r="J21" s="24"/>
      <c r="K21" s="26"/>
      <c r="L21" s="25"/>
      <c r="M21" s="25"/>
    </row>
    <row r="22" spans="1:13" hidden="1">
      <c r="A22" s="6"/>
      <c r="B22" s="7" t="s">
        <v>23</v>
      </c>
      <c r="C22" s="7"/>
      <c r="D22" s="7"/>
      <c r="E22" s="7"/>
      <c r="F22" s="8"/>
      <c r="G22" s="7"/>
      <c r="H22" s="24"/>
      <c r="I22" s="24"/>
      <c r="J22" s="24"/>
      <c r="K22" s="26"/>
      <c r="L22" s="25"/>
      <c r="M22" s="25"/>
    </row>
    <row r="23" spans="1:13" hidden="1">
      <c r="A23" s="6"/>
      <c r="B23" s="24"/>
      <c r="C23" s="24"/>
      <c r="D23" s="24"/>
      <c r="E23" s="24"/>
      <c r="F23" s="25"/>
      <c r="G23" s="7"/>
      <c r="H23" s="24"/>
      <c r="I23" s="24"/>
      <c r="J23" s="24"/>
      <c r="K23" s="26"/>
      <c r="L23" s="25"/>
      <c r="M23" s="25"/>
    </row>
    <row r="24" spans="1:13" hidden="1">
      <c r="A24" s="6"/>
      <c r="B24" s="24"/>
      <c r="C24" s="24"/>
      <c r="D24" s="24"/>
      <c r="E24" s="24"/>
      <c r="F24" s="8"/>
      <c r="G24" s="12">
        <v>0</v>
      </c>
      <c r="H24" s="13">
        <f>H8</f>
        <v>400</v>
      </c>
      <c r="I24" s="13">
        <v>7</v>
      </c>
      <c r="J24" s="14">
        <v>0.5</v>
      </c>
      <c r="K24" s="15">
        <f>G24*H24*I24*J24</f>
        <v>0</v>
      </c>
      <c r="L24" s="16"/>
      <c r="M24" s="8"/>
    </row>
    <row r="25" spans="1:13" hidden="1">
      <c r="A25" s="6"/>
      <c r="B25" s="24"/>
      <c r="C25" s="24"/>
      <c r="D25" s="24"/>
      <c r="E25" s="24"/>
      <c r="F25" s="8"/>
      <c r="J25" s="1" t="s">
        <v>11</v>
      </c>
      <c r="K25" s="17">
        <f>SUM(K24:K24)</f>
        <v>0</v>
      </c>
      <c r="L25" s="8" t="s">
        <v>12</v>
      </c>
      <c r="M25" s="8"/>
    </row>
    <row r="26" spans="1:13" hidden="1">
      <c r="A26" s="6"/>
      <c r="B26" s="24"/>
      <c r="C26" s="24"/>
      <c r="D26" s="24"/>
      <c r="E26" s="24"/>
      <c r="F26" s="8"/>
      <c r="K26" s="18"/>
      <c r="L26" s="8"/>
      <c r="M26" s="8"/>
    </row>
    <row r="27" spans="1:13" hidden="1">
      <c r="A27" s="6"/>
      <c r="B27" s="24"/>
      <c r="C27" s="24"/>
      <c r="D27" s="24"/>
      <c r="E27" s="24"/>
      <c r="F27" s="19">
        <f>K25</f>
        <v>0</v>
      </c>
      <c r="G27" s="1" t="s">
        <v>12</v>
      </c>
      <c r="H27" s="20" t="s">
        <v>13</v>
      </c>
      <c r="I27" s="20" t="s">
        <v>14</v>
      </c>
      <c r="J27" s="21">
        <v>847</v>
      </c>
      <c r="K27" s="18" t="s">
        <v>15</v>
      </c>
      <c r="L27" s="8"/>
      <c r="M27" s="19">
        <f>F27*J27/1000</f>
        <v>0</v>
      </c>
    </row>
    <row r="28" spans="1:13" hidden="1">
      <c r="A28" s="6"/>
      <c r="B28" s="24"/>
      <c r="C28" s="24"/>
      <c r="D28" s="24"/>
      <c r="E28" s="24"/>
      <c r="F28" s="25"/>
      <c r="G28" s="7"/>
      <c r="H28" s="24"/>
      <c r="I28" s="24"/>
      <c r="J28" s="24"/>
      <c r="K28" s="26"/>
      <c r="L28" s="25"/>
      <c r="M28" s="25"/>
    </row>
    <row r="29" spans="1:13" hidden="1">
      <c r="A29" s="6"/>
      <c r="B29" s="24"/>
      <c r="C29" s="24"/>
      <c r="D29" s="24"/>
      <c r="E29" s="24"/>
      <c r="F29" s="25"/>
      <c r="G29" s="7"/>
      <c r="H29" s="24"/>
      <c r="I29" s="24"/>
      <c r="J29" s="24"/>
      <c r="K29" s="26"/>
      <c r="L29" s="25"/>
      <c r="M29" s="25"/>
    </row>
    <row r="30" spans="1:13">
      <c r="A30" s="6">
        <v>1</v>
      </c>
      <c r="B30" s="7" t="s">
        <v>24</v>
      </c>
      <c r="C30" s="7"/>
      <c r="D30" s="7"/>
      <c r="E30" s="7"/>
      <c r="F30" s="7"/>
      <c r="G30" s="18"/>
      <c r="K30" s="27"/>
      <c r="L30" s="28"/>
      <c r="M30" s="8"/>
    </row>
    <row r="31" spans="1:13" ht="15">
      <c r="A31" s="29"/>
      <c r="B31" s="147" t="s">
        <v>25</v>
      </c>
      <c r="C31" s="147"/>
      <c r="D31" s="147"/>
      <c r="E31" s="147"/>
      <c r="F31" s="147"/>
      <c r="G31" s="18"/>
      <c r="K31" s="27"/>
      <c r="L31" s="28"/>
      <c r="M31" s="8"/>
    </row>
    <row r="32" spans="1:13" ht="15">
      <c r="A32" s="29"/>
      <c r="B32" s="154" t="s">
        <v>26</v>
      </c>
      <c r="C32" s="154"/>
      <c r="D32" s="154"/>
      <c r="E32" s="154"/>
      <c r="F32" s="154"/>
      <c r="G32" s="18"/>
      <c r="K32" s="26"/>
      <c r="L32" s="25"/>
      <c r="M32" s="8"/>
    </row>
    <row r="33" spans="1:13" ht="15">
      <c r="A33" s="29"/>
      <c r="B33" s="154" t="s">
        <v>27</v>
      </c>
      <c r="C33" s="154"/>
      <c r="D33" s="154"/>
      <c r="E33" s="154"/>
      <c r="F33" s="154"/>
      <c r="G33" s="18"/>
      <c r="K33" s="26"/>
      <c r="L33" s="25"/>
      <c r="M33" s="8"/>
    </row>
    <row r="34" spans="1:13" ht="15">
      <c r="A34" s="29"/>
      <c r="B34" s="7"/>
      <c r="C34" s="7"/>
      <c r="D34" s="30"/>
      <c r="E34" s="7"/>
      <c r="F34" s="7"/>
      <c r="G34" s="31">
        <v>2</v>
      </c>
      <c r="H34" s="13">
        <v>24</v>
      </c>
      <c r="I34" s="13">
        <v>3.5</v>
      </c>
      <c r="J34" s="32">
        <v>3</v>
      </c>
      <c r="K34" s="33">
        <f>G34*H34*I34*J34</f>
        <v>504</v>
      </c>
      <c r="L34" s="16"/>
      <c r="M34" s="8"/>
    </row>
    <row r="35" spans="1:13" ht="15">
      <c r="A35" s="29"/>
      <c r="B35" s="7"/>
      <c r="C35" s="7"/>
      <c r="D35" s="30"/>
      <c r="E35" s="7"/>
      <c r="F35" s="7"/>
      <c r="G35" s="31">
        <v>4</v>
      </c>
      <c r="H35" s="13">
        <v>10</v>
      </c>
      <c r="I35" s="13">
        <v>3.5</v>
      </c>
      <c r="J35" s="32">
        <v>3</v>
      </c>
      <c r="K35" s="33">
        <f>G35*H35*I35*J35</f>
        <v>420</v>
      </c>
      <c r="L35" s="34"/>
      <c r="M35" s="6"/>
    </row>
    <row r="36" spans="1:13" ht="15.75" thickBot="1">
      <c r="A36" s="29"/>
      <c r="B36" s="7"/>
      <c r="C36" s="7"/>
      <c r="D36" s="30"/>
      <c r="E36" s="7"/>
      <c r="F36" s="7"/>
      <c r="G36" s="31"/>
      <c r="H36" s="13"/>
      <c r="I36" s="13"/>
      <c r="J36" s="32"/>
      <c r="K36" s="35">
        <f>SUM(K34:K35)</f>
        <v>924</v>
      </c>
      <c r="L36" s="16"/>
      <c r="M36" s="8"/>
    </row>
    <row r="37" spans="1:13">
      <c r="A37" s="6"/>
      <c r="B37" s="32"/>
      <c r="C37" s="7"/>
      <c r="D37" s="7"/>
      <c r="E37" s="7"/>
      <c r="F37" s="32">
        <f>K36</f>
        <v>924</v>
      </c>
      <c r="G37" s="18" t="s">
        <v>12</v>
      </c>
      <c r="H37" s="20" t="s">
        <v>13</v>
      </c>
      <c r="I37" s="20" t="s">
        <v>14</v>
      </c>
      <c r="J37" s="21">
        <v>3176.25</v>
      </c>
      <c r="K37" s="18" t="s">
        <v>21</v>
      </c>
      <c r="L37" s="8" t="s">
        <v>28</v>
      </c>
      <c r="M37" s="19">
        <f>ROUND(F37*J37/1000,0)</f>
        <v>2935</v>
      </c>
    </row>
    <row r="38" spans="1:13">
      <c r="A38" s="6">
        <v>2</v>
      </c>
      <c r="B38" s="7" t="s">
        <v>22</v>
      </c>
      <c r="C38" s="7"/>
      <c r="D38" s="7"/>
      <c r="E38" s="7"/>
      <c r="F38" s="7"/>
      <c r="G38" s="18"/>
      <c r="H38" s="24"/>
      <c r="I38" s="24"/>
      <c r="J38" s="24"/>
      <c r="K38" s="26"/>
      <c r="L38" s="25"/>
      <c r="M38" s="25"/>
    </row>
    <row r="39" spans="1:13">
      <c r="A39" s="6"/>
      <c r="B39" s="7" t="s">
        <v>23</v>
      </c>
      <c r="C39" s="7"/>
      <c r="D39" s="7"/>
      <c r="E39" s="7"/>
      <c r="F39" s="7"/>
      <c r="G39" s="18"/>
      <c r="H39" s="24"/>
      <c r="I39" s="24"/>
      <c r="J39" s="24"/>
      <c r="K39" s="26"/>
      <c r="L39" s="25"/>
      <c r="M39" s="25"/>
    </row>
    <row r="40" spans="1:13">
      <c r="A40" s="6"/>
      <c r="B40" s="24" t="s">
        <v>29</v>
      </c>
      <c r="C40" s="24"/>
      <c r="D40" s="24"/>
      <c r="E40" s="24"/>
      <c r="F40" s="7"/>
      <c r="G40" s="31">
        <v>2</v>
      </c>
      <c r="H40" s="13">
        <f>H34</f>
        <v>24</v>
      </c>
      <c r="I40" s="13">
        <f>I34</f>
        <v>3.5</v>
      </c>
      <c r="J40" s="32">
        <v>1</v>
      </c>
      <c r="K40" s="33">
        <f>G40*H40*I40*J40</f>
        <v>168</v>
      </c>
      <c r="L40" s="16"/>
      <c r="M40" s="8"/>
    </row>
    <row r="41" spans="1:13">
      <c r="A41" s="6"/>
      <c r="B41" s="24" t="s">
        <v>29</v>
      </c>
      <c r="C41" s="24"/>
      <c r="D41" s="24"/>
      <c r="E41" s="24"/>
      <c r="F41" s="7"/>
      <c r="G41" s="31">
        <v>1</v>
      </c>
      <c r="H41" s="13">
        <f>H34</f>
        <v>24</v>
      </c>
      <c r="I41" s="13">
        <v>18</v>
      </c>
      <c r="J41" s="32">
        <v>1</v>
      </c>
      <c r="K41" s="33">
        <f>G41*H41*I41*J41</f>
        <v>432</v>
      </c>
      <c r="L41" s="16"/>
      <c r="M41" s="8"/>
    </row>
    <row r="42" spans="1:13" ht="13.5" thickBot="1">
      <c r="A42" s="6"/>
      <c r="B42" s="24"/>
      <c r="C42" s="24"/>
      <c r="D42" s="24"/>
      <c r="E42" s="24"/>
      <c r="F42" s="7"/>
      <c r="G42" s="31"/>
      <c r="H42" s="13"/>
      <c r="I42" s="13"/>
      <c r="J42" s="32"/>
      <c r="K42" s="35">
        <f>SUM(K40:K41)</f>
        <v>600</v>
      </c>
      <c r="L42" s="16"/>
      <c r="M42" s="8"/>
    </row>
    <row r="43" spans="1:13">
      <c r="A43" s="6"/>
      <c r="B43" s="24"/>
      <c r="C43" s="24"/>
      <c r="D43" s="24"/>
      <c r="E43" s="24"/>
      <c r="F43" s="32">
        <f>K42</f>
        <v>600</v>
      </c>
      <c r="G43" s="18" t="s">
        <v>12</v>
      </c>
      <c r="H43" s="20" t="s">
        <v>13</v>
      </c>
      <c r="I43" s="20" t="s">
        <v>14</v>
      </c>
      <c r="J43" s="21">
        <v>9416.2800000000007</v>
      </c>
      <c r="K43" s="18" t="s">
        <v>30</v>
      </c>
      <c r="L43" s="8" t="s">
        <v>28</v>
      </c>
      <c r="M43" s="19">
        <f>ROUND(F43*J43/100,0)</f>
        <v>56498</v>
      </c>
    </row>
    <row r="44" spans="1:13">
      <c r="A44" s="6">
        <v>3</v>
      </c>
      <c r="B44" s="7" t="s">
        <v>31</v>
      </c>
      <c r="C44" s="7"/>
      <c r="D44" s="7"/>
      <c r="E44" s="7"/>
      <c r="F44" s="7"/>
      <c r="G44" s="18"/>
      <c r="K44" s="18"/>
      <c r="L44" s="8"/>
      <c r="M44" s="8"/>
    </row>
    <row r="45" spans="1:13">
      <c r="A45" s="6"/>
      <c r="B45" s="7" t="s">
        <v>32</v>
      </c>
      <c r="C45" s="7"/>
      <c r="D45" s="7"/>
      <c r="E45" s="7"/>
      <c r="F45" s="7"/>
      <c r="G45" s="18"/>
      <c r="K45" s="18"/>
      <c r="L45" s="8"/>
      <c r="M45" s="8"/>
    </row>
    <row r="46" spans="1:13">
      <c r="A46" s="6"/>
      <c r="B46" s="7"/>
      <c r="C46" s="7" t="s">
        <v>33</v>
      </c>
      <c r="D46" s="7"/>
      <c r="E46" s="7"/>
      <c r="F46" s="7"/>
      <c r="G46" s="31">
        <v>2</v>
      </c>
      <c r="H46" s="13">
        <f>H40</f>
        <v>24</v>
      </c>
      <c r="I46" s="32">
        <v>3</v>
      </c>
      <c r="J46" s="32">
        <v>2</v>
      </c>
      <c r="K46" s="33">
        <f>G46*H46*I46*J46</f>
        <v>288</v>
      </c>
      <c r="L46" s="16"/>
      <c r="M46" s="8"/>
    </row>
    <row r="47" spans="1:13">
      <c r="A47" s="6"/>
      <c r="B47" s="7"/>
      <c r="C47" s="7" t="s">
        <v>34</v>
      </c>
      <c r="D47" s="7"/>
      <c r="E47" s="7"/>
      <c r="F47" s="7"/>
      <c r="G47" s="31">
        <v>2</v>
      </c>
      <c r="H47" s="13">
        <f>H46</f>
        <v>24</v>
      </c>
      <c r="I47" s="32">
        <v>2.5</v>
      </c>
      <c r="J47" s="32">
        <v>1.5</v>
      </c>
      <c r="K47" s="33">
        <f>G47*H47*I47*J47</f>
        <v>180</v>
      </c>
      <c r="L47" s="16"/>
      <c r="M47" s="8"/>
    </row>
    <row r="48" spans="1:13">
      <c r="A48" s="6"/>
      <c r="B48" s="7"/>
      <c r="C48" s="7" t="s">
        <v>35</v>
      </c>
      <c r="D48" s="7"/>
      <c r="E48" s="7"/>
      <c r="F48" s="7"/>
      <c r="G48" s="31">
        <v>2</v>
      </c>
      <c r="H48" s="13">
        <f>H47</f>
        <v>24</v>
      </c>
      <c r="I48" s="32">
        <v>2</v>
      </c>
      <c r="J48" s="32">
        <v>1</v>
      </c>
      <c r="K48" s="33">
        <f>4*2*4*1.12*2</f>
        <v>71.680000000000007</v>
      </c>
      <c r="L48" s="16"/>
      <c r="M48" s="8"/>
    </row>
    <row r="49" spans="1:13">
      <c r="A49" s="6"/>
      <c r="B49" s="7"/>
      <c r="C49" s="7" t="s">
        <v>36</v>
      </c>
      <c r="D49" s="7"/>
      <c r="E49" s="7"/>
      <c r="F49" s="7"/>
      <c r="G49" s="31">
        <v>2</v>
      </c>
      <c r="H49" s="13">
        <f>H48</f>
        <v>24</v>
      </c>
      <c r="I49" s="32">
        <v>1.5</v>
      </c>
      <c r="J49" s="32">
        <v>3</v>
      </c>
      <c r="K49" s="33">
        <f>G49*H49*I49*J49</f>
        <v>216</v>
      </c>
      <c r="L49" s="16"/>
      <c r="M49" s="8"/>
    </row>
    <row r="50" spans="1:13">
      <c r="A50" s="6"/>
      <c r="B50" s="7"/>
      <c r="C50" s="7" t="s">
        <v>37</v>
      </c>
      <c r="D50" s="7"/>
      <c r="E50" s="7"/>
      <c r="F50" s="7"/>
      <c r="G50" s="31">
        <v>4</v>
      </c>
      <c r="H50" s="13">
        <v>10</v>
      </c>
      <c r="I50" s="32">
        <v>1.5</v>
      </c>
      <c r="J50" s="32">
        <v>4</v>
      </c>
      <c r="K50" s="33">
        <f>G50*H50*I50*J50</f>
        <v>240</v>
      </c>
      <c r="L50" s="16"/>
      <c r="M50" s="8"/>
    </row>
    <row r="51" spans="1:13" ht="13.5" thickBot="1">
      <c r="A51" s="6"/>
      <c r="B51" s="7"/>
      <c r="C51" s="7"/>
      <c r="D51" s="7"/>
      <c r="E51" s="7"/>
      <c r="F51" s="7"/>
      <c r="G51" s="31"/>
      <c r="H51" s="13"/>
      <c r="I51" s="32"/>
      <c r="J51" s="32"/>
      <c r="K51" s="35">
        <f>SUM(K46:K50)</f>
        <v>995.68000000000006</v>
      </c>
      <c r="L51" s="16"/>
      <c r="M51" s="8"/>
    </row>
    <row r="52" spans="1:13">
      <c r="A52" s="6"/>
      <c r="B52" s="7"/>
      <c r="C52" s="7"/>
      <c r="D52" s="7"/>
      <c r="E52" s="7"/>
      <c r="F52" s="32">
        <f>K51</f>
        <v>995.68000000000006</v>
      </c>
      <c r="G52" s="18" t="s">
        <v>12</v>
      </c>
      <c r="H52" s="20" t="s">
        <v>13</v>
      </c>
      <c r="I52" s="20" t="s">
        <v>14</v>
      </c>
      <c r="J52" s="21">
        <v>11948.36</v>
      </c>
      <c r="K52" s="18" t="s">
        <v>30</v>
      </c>
      <c r="L52" s="8" t="s">
        <v>28</v>
      </c>
      <c r="M52" s="19">
        <f>ROUND(F52*J52/100,0)</f>
        <v>118967</v>
      </c>
    </row>
    <row r="53" spans="1:13" ht="12" customHeight="1">
      <c r="A53" s="6">
        <v>4</v>
      </c>
      <c r="B53" s="7" t="s">
        <v>38</v>
      </c>
      <c r="C53" s="7"/>
      <c r="D53" s="7"/>
      <c r="E53" s="7"/>
      <c r="F53" s="7"/>
      <c r="G53" s="18"/>
      <c r="K53" s="18"/>
      <c r="L53" s="8"/>
      <c r="M53" s="8"/>
    </row>
    <row r="54" spans="1:13" ht="12" customHeight="1">
      <c r="A54" s="6"/>
      <c r="B54" s="7" t="s">
        <v>39</v>
      </c>
      <c r="C54" s="7"/>
      <c r="D54" s="7"/>
      <c r="E54" s="7"/>
      <c r="F54" s="7"/>
      <c r="G54" s="18"/>
      <c r="K54" s="18"/>
      <c r="L54" s="8"/>
      <c r="M54" s="8"/>
    </row>
    <row r="55" spans="1:13" ht="12" customHeight="1">
      <c r="A55" s="6"/>
      <c r="B55" s="7" t="s">
        <v>40</v>
      </c>
      <c r="C55" s="7"/>
      <c r="D55" s="7"/>
      <c r="E55" s="7"/>
      <c r="F55" s="7"/>
      <c r="G55" s="18"/>
      <c r="K55" s="18"/>
      <c r="L55" s="8"/>
      <c r="M55" s="8"/>
    </row>
    <row r="56" spans="1:13" ht="12" customHeight="1">
      <c r="A56" s="6"/>
      <c r="B56" s="7" t="s">
        <v>41</v>
      </c>
      <c r="C56" s="7"/>
      <c r="D56" s="7"/>
      <c r="E56" s="7"/>
      <c r="F56" s="7"/>
      <c r="G56" s="18"/>
      <c r="K56" s="18"/>
      <c r="L56" s="8"/>
      <c r="M56" s="8"/>
    </row>
    <row r="57" spans="1:13" ht="12" customHeight="1">
      <c r="A57" s="6"/>
      <c r="B57" s="7"/>
      <c r="C57" s="7" t="s">
        <v>42</v>
      </c>
      <c r="D57" s="7"/>
      <c r="E57" s="7"/>
      <c r="F57" s="7"/>
      <c r="G57" s="31">
        <v>4</v>
      </c>
      <c r="H57" s="13">
        <v>10</v>
      </c>
      <c r="I57" s="13">
        <v>1.5</v>
      </c>
      <c r="J57" s="32">
        <v>0.25</v>
      </c>
      <c r="K57" s="33">
        <f>G57*H57*I57*J57</f>
        <v>15</v>
      </c>
      <c r="L57" s="16"/>
      <c r="M57" s="8"/>
    </row>
    <row r="58" spans="1:13" ht="12" customHeight="1">
      <c r="A58" s="6"/>
      <c r="B58" s="7"/>
      <c r="C58" s="7" t="s">
        <v>43</v>
      </c>
      <c r="D58" s="7"/>
      <c r="E58" s="7"/>
      <c r="F58" s="7"/>
      <c r="G58" s="31">
        <v>1</v>
      </c>
      <c r="H58" s="13">
        <f>H41</f>
        <v>24</v>
      </c>
      <c r="I58" s="13">
        <f>I41</f>
        <v>18</v>
      </c>
      <c r="J58" s="32">
        <v>0.25</v>
      </c>
      <c r="K58" s="33">
        <f>G58*H58*I58*J58</f>
        <v>108</v>
      </c>
      <c r="L58" s="16"/>
      <c r="M58" s="8"/>
    </row>
    <row r="59" spans="1:13" ht="12" customHeight="1" thickBot="1">
      <c r="A59" s="6"/>
      <c r="B59" s="7"/>
      <c r="C59" s="7"/>
      <c r="D59" s="7"/>
      <c r="E59" s="7"/>
      <c r="F59" s="7"/>
      <c r="G59" s="31"/>
      <c r="H59" s="13"/>
      <c r="I59" s="13"/>
      <c r="J59" s="32"/>
      <c r="K59" s="35">
        <f>SUM(K57:K58)</f>
        <v>123</v>
      </c>
      <c r="L59" s="16"/>
      <c r="M59" s="8"/>
    </row>
    <row r="60" spans="1:13">
      <c r="A60" s="6"/>
      <c r="B60" s="7"/>
      <c r="C60" s="7"/>
      <c r="D60" s="7"/>
      <c r="E60" s="7"/>
      <c r="F60" s="32">
        <f>K59</f>
        <v>123</v>
      </c>
      <c r="G60" s="18" t="s">
        <v>12</v>
      </c>
      <c r="H60" s="20" t="s">
        <v>13</v>
      </c>
      <c r="I60" s="20" t="s">
        <v>14</v>
      </c>
      <c r="J60" s="21">
        <v>14429.25</v>
      </c>
      <c r="K60" s="36" t="s">
        <v>30</v>
      </c>
      <c r="L60" s="8" t="s">
        <v>28</v>
      </c>
      <c r="M60" s="37">
        <f>ROUND(F60*J60/100,0)</f>
        <v>17748</v>
      </c>
    </row>
    <row r="61" spans="1:13">
      <c r="A61" s="6"/>
      <c r="B61" s="7"/>
      <c r="C61" s="7"/>
      <c r="D61" s="7"/>
      <c r="E61" s="7"/>
      <c r="F61" s="32"/>
      <c r="G61" s="18"/>
      <c r="H61" s="20"/>
      <c r="I61" s="20"/>
      <c r="J61" s="21"/>
      <c r="K61" s="18"/>
      <c r="L61" s="8"/>
      <c r="M61" s="19"/>
    </row>
    <row r="62" spans="1:13">
      <c r="A62" s="6">
        <v>5</v>
      </c>
      <c r="B62" s="7" t="s">
        <v>44</v>
      </c>
      <c r="C62" s="7"/>
      <c r="D62" s="7"/>
      <c r="E62" s="7"/>
      <c r="F62" s="32"/>
      <c r="G62" s="18"/>
      <c r="H62" s="20"/>
      <c r="I62" s="20"/>
      <c r="J62" s="21"/>
      <c r="K62" s="18"/>
      <c r="L62" s="8"/>
      <c r="M62" s="19"/>
    </row>
    <row r="63" spans="1:13">
      <c r="A63" s="6"/>
      <c r="B63" s="7" t="s">
        <v>45</v>
      </c>
      <c r="C63" s="7"/>
      <c r="D63" s="7"/>
      <c r="E63" s="7" t="s">
        <v>36</v>
      </c>
      <c r="F63" s="32"/>
      <c r="G63" s="18">
        <v>4</v>
      </c>
      <c r="H63" s="13">
        <v>10</v>
      </c>
      <c r="I63" s="20"/>
      <c r="J63" s="21">
        <v>4</v>
      </c>
      <c r="K63" s="33">
        <f>G63*J63</f>
        <v>16</v>
      </c>
      <c r="L63" s="8"/>
      <c r="M63" s="19"/>
    </row>
    <row r="64" spans="1:13">
      <c r="A64" s="6"/>
      <c r="B64" s="7"/>
      <c r="C64" s="7"/>
      <c r="D64" s="7"/>
      <c r="E64" s="7" t="s">
        <v>36</v>
      </c>
      <c r="F64" s="32" t="s">
        <v>46</v>
      </c>
      <c r="G64" s="18">
        <v>8</v>
      </c>
      <c r="H64" s="13">
        <v>10</v>
      </c>
      <c r="I64" s="20"/>
      <c r="J64" s="21">
        <v>3</v>
      </c>
      <c r="K64" s="33">
        <f>G64*J64</f>
        <v>24</v>
      </c>
      <c r="L64" s="8"/>
      <c r="M64" s="19"/>
    </row>
    <row r="65" spans="1:13" ht="13.5" thickBot="1">
      <c r="A65" s="6"/>
      <c r="B65" s="7"/>
      <c r="C65" s="7"/>
      <c r="D65" s="7"/>
      <c r="E65" s="7"/>
      <c r="F65" s="32"/>
      <c r="G65" s="18"/>
      <c r="H65" s="20"/>
      <c r="I65" s="20"/>
      <c r="J65" s="21"/>
      <c r="K65" s="35">
        <f>SUM(K63:K64)</f>
        <v>40</v>
      </c>
      <c r="L65" s="8"/>
      <c r="M65" s="19"/>
    </row>
    <row r="66" spans="1:13">
      <c r="A66" s="6"/>
      <c r="B66" s="7"/>
      <c r="C66" s="7"/>
      <c r="D66" s="7"/>
      <c r="E66" s="7"/>
      <c r="F66" s="32">
        <f>K65</f>
        <v>40</v>
      </c>
      <c r="G66" s="18" t="s">
        <v>12</v>
      </c>
      <c r="H66" s="20" t="s">
        <v>13</v>
      </c>
      <c r="I66" s="20" t="s">
        <v>14</v>
      </c>
      <c r="J66" s="21">
        <v>2283.9299999999998</v>
      </c>
      <c r="K66" s="18" t="s">
        <v>47</v>
      </c>
      <c r="L66" s="8" t="s">
        <v>28</v>
      </c>
      <c r="M66" s="19">
        <f>ROUND(F66*J66/100,0)</f>
        <v>914</v>
      </c>
    </row>
    <row r="67" spans="1:13" hidden="1">
      <c r="A67" s="6">
        <v>4</v>
      </c>
      <c r="B67" s="7" t="s">
        <v>38</v>
      </c>
      <c r="C67" s="7"/>
      <c r="D67" s="7"/>
      <c r="E67" s="7"/>
      <c r="F67" s="32"/>
      <c r="G67" s="18"/>
      <c r="H67" s="20"/>
      <c r="I67" s="20"/>
      <c r="J67" s="21"/>
      <c r="K67" s="18"/>
      <c r="L67" s="8"/>
      <c r="M67" s="19"/>
    </row>
    <row r="68" spans="1:13" hidden="1">
      <c r="A68" s="6"/>
      <c r="B68" s="7" t="s">
        <v>39</v>
      </c>
      <c r="C68" s="7"/>
      <c r="D68" s="7"/>
      <c r="E68" s="7"/>
      <c r="F68" s="32"/>
      <c r="G68" s="18"/>
      <c r="H68" s="20"/>
      <c r="I68" s="20"/>
      <c r="J68" s="21"/>
      <c r="K68" s="18"/>
      <c r="L68" s="8"/>
      <c r="M68" s="19"/>
    </row>
    <row r="69" spans="1:13" hidden="1">
      <c r="A69" s="6"/>
      <c r="B69" s="7" t="s">
        <v>48</v>
      </c>
      <c r="C69" s="7"/>
      <c r="D69" s="7"/>
      <c r="E69" s="7"/>
      <c r="F69" s="32"/>
      <c r="G69" s="18"/>
      <c r="H69" s="20"/>
      <c r="I69" s="20"/>
      <c r="J69" s="21"/>
      <c r="K69" s="18"/>
      <c r="L69" s="8"/>
      <c r="M69" s="19"/>
    </row>
    <row r="70" spans="1:13" hidden="1">
      <c r="A70" s="6"/>
      <c r="B70" s="7" t="s">
        <v>49</v>
      </c>
      <c r="C70" s="7"/>
      <c r="D70" s="7"/>
      <c r="E70" s="7"/>
      <c r="F70" s="32"/>
      <c r="G70" s="18"/>
      <c r="H70" s="20"/>
      <c r="I70" s="20"/>
      <c r="J70" s="21"/>
      <c r="K70" s="18"/>
      <c r="L70" s="8"/>
      <c r="M70" s="19"/>
    </row>
    <row r="71" spans="1:13" hidden="1">
      <c r="A71" s="6"/>
      <c r="B71" s="7"/>
      <c r="C71" s="7"/>
      <c r="D71" s="7"/>
      <c r="E71" s="7"/>
      <c r="F71" s="7"/>
      <c r="G71" s="31">
        <v>0</v>
      </c>
      <c r="H71" s="13" t="e">
        <f>#REF!</f>
        <v>#REF!</v>
      </c>
      <c r="I71" s="13">
        <v>1.5</v>
      </c>
      <c r="J71" s="14">
        <v>0.75</v>
      </c>
      <c r="K71" s="15" t="e">
        <f>G71*H71*I71*J71</f>
        <v>#REF!</v>
      </c>
      <c r="L71" s="16"/>
      <c r="M71" s="19"/>
    </row>
    <row r="72" spans="1:13" hidden="1">
      <c r="A72" s="6"/>
      <c r="B72" s="7"/>
      <c r="C72" s="7"/>
      <c r="D72" s="7"/>
      <c r="E72" s="7"/>
      <c r="F72" s="7"/>
      <c r="G72" s="18"/>
      <c r="J72" s="1" t="s">
        <v>11</v>
      </c>
      <c r="K72" s="17" t="e">
        <f>SUM(K71:K71)</f>
        <v>#REF!</v>
      </c>
      <c r="L72" s="8" t="s">
        <v>12</v>
      </c>
      <c r="M72" s="19"/>
    </row>
    <row r="73" spans="1:13" hidden="1">
      <c r="A73" s="6"/>
      <c r="B73" s="7"/>
      <c r="C73" s="7"/>
      <c r="D73" s="7"/>
      <c r="E73" s="7"/>
      <c r="F73" s="7"/>
      <c r="G73" s="18"/>
      <c r="K73" s="18"/>
      <c r="L73" s="8"/>
      <c r="M73" s="19"/>
    </row>
    <row r="74" spans="1:13" hidden="1">
      <c r="A74" s="6"/>
      <c r="B74" s="7"/>
      <c r="C74" s="7"/>
      <c r="D74" s="7"/>
      <c r="E74" s="7"/>
      <c r="F74" s="32" t="e">
        <f>K72</f>
        <v>#REF!</v>
      </c>
      <c r="G74" s="18" t="s">
        <v>12</v>
      </c>
      <c r="H74" s="20" t="s">
        <v>13</v>
      </c>
      <c r="I74" s="20" t="s">
        <v>14</v>
      </c>
      <c r="J74" s="21">
        <v>5001.7</v>
      </c>
      <c r="K74" s="18" t="s">
        <v>30</v>
      </c>
      <c r="L74" s="8"/>
      <c r="M74" s="19" t="e">
        <f>F74*J74/100</f>
        <v>#REF!</v>
      </c>
    </row>
    <row r="75" spans="1:13" hidden="1">
      <c r="A75" s="6"/>
      <c r="B75" s="7"/>
      <c r="C75" s="7"/>
      <c r="D75" s="7"/>
      <c r="E75" s="7"/>
      <c r="F75" s="32"/>
      <c r="G75" s="18"/>
      <c r="H75" s="20"/>
      <c r="I75" s="20"/>
      <c r="J75" s="21"/>
      <c r="K75" s="18"/>
      <c r="L75" s="8"/>
      <c r="M75" s="19"/>
    </row>
    <row r="76" spans="1:13" hidden="1">
      <c r="A76" s="6">
        <v>5</v>
      </c>
      <c r="B76" s="7" t="s">
        <v>50</v>
      </c>
      <c r="C76" s="7"/>
      <c r="D76" s="7"/>
      <c r="E76" s="7"/>
      <c r="F76" s="7"/>
      <c r="G76" s="18"/>
      <c r="K76" s="18"/>
      <c r="L76" s="8"/>
      <c r="M76" s="19"/>
    </row>
    <row r="77" spans="1:13" hidden="1">
      <c r="A77" s="6"/>
      <c r="B77" s="7" t="s">
        <v>51</v>
      </c>
      <c r="C77" s="7"/>
      <c r="D77" s="7"/>
      <c r="E77" s="7"/>
      <c r="F77" s="7"/>
      <c r="G77" s="18"/>
      <c r="K77" s="18"/>
      <c r="L77" s="8"/>
      <c r="M77" s="19"/>
    </row>
    <row r="78" spans="1:13" hidden="1">
      <c r="A78" s="6"/>
      <c r="B78" s="7" t="s">
        <v>52</v>
      </c>
      <c r="C78" s="7"/>
      <c r="D78" s="7"/>
      <c r="E78" s="7"/>
      <c r="F78" s="7"/>
      <c r="G78" s="18"/>
      <c r="K78" s="18"/>
      <c r="L78" s="8"/>
      <c r="M78" s="19"/>
    </row>
    <row r="79" spans="1:13" hidden="1">
      <c r="A79" s="6"/>
      <c r="B79" s="7"/>
      <c r="C79" s="7"/>
      <c r="D79" s="7"/>
      <c r="E79" s="7"/>
      <c r="F79" s="7">
        <v>2</v>
      </c>
      <c r="G79" s="31">
        <v>0</v>
      </c>
      <c r="H79" s="13" t="e">
        <f>#REF!</f>
        <v>#REF!</v>
      </c>
      <c r="I79" s="13"/>
      <c r="J79" s="13">
        <v>1.5</v>
      </c>
      <c r="K79" s="33" t="e">
        <f>F79*G79*H79*J79</f>
        <v>#REF!</v>
      </c>
      <c r="L79" s="16"/>
      <c r="M79" s="19"/>
    </row>
    <row r="80" spans="1:13" hidden="1">
      <c r="A80" s="6"/>
      <c r="B80" s="7"/>
      <c r="C80" s="7"/>
      <c r="D80" s="7"/>
      <c r="E80" s="7"/>
      <c r="F80" s="7"/>
      <c r="G80" s="31"/>
      <c r="H80" s="13"/>
      <c r="I80" s="13"/>
      <c r="J80" s="32"/>
      <c r="K80" s="38"/>
      <c r="L80" s="39"/>
      <c r="M80" s="19"/>
    </row>
    <row r="81" spans="1:13" hidden="1">
      <c r="A81" s="6"/>
      <c r="B81" s="7"/>
      <c r="C81" s="7"/>
      <c r="D81" s="7"/>
      <c r="E81" s="7"/>
      <c r="F81" s="7"/>
      <c r="G81" s="18"/>
      <c r="J81" s="1" t="s">
        <v>11</v>
      </c>
      <c r="K81" s="17" t="e">
        <f>SUM(K79:K79)</f>
        <v>#REF!</v>
      </c>
      <c r="L81" s="8" t="s">
        <v>12</v>
      </c>
      <c r="M81" s="19"/>
    </row>
    <row r="82" spans="1:13" hidden="1">
      <c r="A82" s="6"/>
      <c r="B82" s="7"/>
      <c r="C82" s="7"/>
      <c r="D82" s="7"/>
      <c r="E82" s="7"/>
      <c r="F82" s="7"/>
      <c r="G82" s="18"/>
      <c r="K82" s="18"/>
      <c r="L82" s="8"/>
      <c r="M82" s="19"/>
    </row>
    <row r="83" spans="1:13" hidden="1">
      <c r="A83" s="6"/>
      <c r="B83" s="7"/>
      <c r="C83" s="7"/>
      <c r="D83" s="7"/>
      <c r="E83" s="7"/>
      <c r="F83" s="32" t="e">
        <f>K81</f>
        <v>#REF!</v>
      </c>
      <c r="G83" s="18" t="s">
        <v>12</v>
      </c>
      <c r="H83" s="20" t="s">
        <v>13</v>
      </c>
      <c r="I83" s="20" t="s">
        <v>14</v>
      </c>
      <c r="J83" s="21">
        <v>1405.75</v>
      </c>
      <c r="K83" s="18" t="s">
        <v>30</v>
      </c>
      <c r="L83" s="8"/>
      <c r="M83" s="19" t="e">
        <f>F83*J83/100</f>
        <v>#REF!</v>
      </c>
    </row>
    <row r="84" spans="1:13" hidden="1">
      <c r="A84" s="6">
        <v>5</v>
      </c>
      <c r="B84" s="7" t="s">
        <v>53</v>
      </c>
      <c r="C84" s="7"/>
      <c r="D84" s="7"/>
      <c r="E84" s="7"/>
      <c r="F84" s="7"/>
      <c r="G84" s="18"/>
      <c r="K84" s="18"/>
      <c r="L84" s="8"/>
      <c r="M84" s="19"/>
    </row>
    <row r="85" spans="1:13" hidden="1">
      <c r="A85" s="6"/>
      <c r="B85" s="7" t="s">
        <v>54</v>
      </c>
      <c r="C85" s="7"/>
      <c r="D85" s="7"/>
      <c r="E85" s="7"/>
      <c r="F85" s="7"/>
      <c r="G85" s="18"/>
      <c r="K85" s="18"/>
      <c r="L85" s="8"/>
      <c r="M85" s="19"/>
    </row>
    <row r="86" spans="1:13" ht="15" hidden="1">
      <c r="A86" s="6"/>
      <c r="B86" s="7"/>
      <c r="C86" s="7" t="s">
        <v>55</v>
      </c>
      <c r="D86" s="30"/>
      <c r="E86" s="7"/>
      <c r="F86" s="7">
        <v>1</v>
      </c>
      <c r="G86" s="31">
        <v>0</v>
      </c>
      <c r="H86" s="13" t="e">
        <f>H79</f>
        <v>#REF!</v>
      </c>
      <c r="I86" s="13"/>
      <c r="J86" s="14">
        <v>2.5</v>
      </c>
      <c r="K86" s="15" t="e">
        <f>F86*G86*H86*J86</f>
        <v>#REF!</v>
      </c>
      <c r="L86" s="16"/>
      <c r="M86" s="19"/>
    </row>
    <row r="87" spans="1:13" hidden="1">
      <c r="A87" s="6"/>
      <c r="B87" s="7"/>
      <c r="C87" s="7"/>
      <c r="D87" s="7"/>
      <c r="E87" s="7"/>
      <c r="F87" s="7"/>
      <c r="G87" s="18"/>
      <c r="J87" s="1" t="s">
        <v>11</v>
      </c>
      <c r="K87" s="17" t="e">
        <f>SUM(K86:K86)</f>
        <v>#REF!</v>
      </c>
      <c r="L87" s="8" t="s">
        <v>56</v>
      </c>
      <c r="M87" s="19"/>
    </row>
    <row r="88" spans="1:13" hidden="1">
      <c r="A88" s="6"/>
      <c r="B88" s="7"/>
      <c r="C88" s="7"/>
      <c r="D88" s="7"/>
      <c r="E88" s="7"/>
      <c r="F88" s="7"/>
      <c r="G88" s="18"/>
      <c r="K88" s="18"/>
      <c r="L88" s="8"/>
      <c r="M88" s="19"/>
    </row>
    <row r="89" spans="1:13" hidden="1">
      <c r="A89" s="6"/>
      <c r="B89" s="7"/>
      <c r="C89" s="7"/>
      <c r="D89" s="7"/>
      <c r="E89" s="7"/>
      <c r="F89" s="40" t="e">
        <f>K87</f>
        <v>#REF!</v>
      </c>
      <c r="G89" s="18" t="s">
        <v>56</v>
      </c>
      <c r="H89" s="20" t="s">
        <v>13</v>
      </c>
      <c r="I89" s="20" t="s">
        <v>14</v>
      </c>
      <c r="J89" s="21">
        <v>361.08</v>
      </c>
      <c r="K89" s="18" t="s">
        <v>57</v>
      </c>
      <c r="L89" s="8"/>
      <c r="M89" s="19" t="e">
        <f>F89*J89/100</f>
        <v>#REF!</v>
      </c>
    </row>
    <row r="90" spans="1:13" hidden="1">
      <c r="A90" s="6"/>
      <c r="B90" s="7"/>
      <c r="C90" s="7"/>
      <c r="D90" s="7"/>
      <c r="E90" s="7"/>
      <c r="F90" s="32"/>
      <c r="G90" s="18"/>
      <c r="H90" s="20"/>
      <c r="I90" s="20"/>
      <c r="J90" s="21"/>
      <c r="K90" s="18"/>
      <c r="L90" s="8"/>
      <c r="M90" s="19"/>
    </row>
    <row r="91" spans="1:13" hidden="1">
      <c r="A91" s="6">
        <v>6</v>
      </c>
      <c r="B91" s="7" t="s">
        <v>58</v>
      </c>
      <c r="C91" s="7"/>
      <c r="D91" s="7"/>
      <c r="E91" s="7"/>
      <c r="F91" s="7"/>
      <c r="G91" s="18"/>
      <c r="K91" s="18"/>
      <c r="L91" s="8"/>
      <c r="M91" s="19"/>
    </row>
    <row r="92" spans="1:13" hidden="1">
      <c r="A92" s="6"/>
      <c r="B92" s="7" t="s">
        <v>59</v>
      </c>
      <c r="C92" s="7"/>
      <c r="D92" s="7"/>
      <c r="E92" s="7"/>
      <c r="F92" s="7"/>
      <c r="G92" s="18"/>
      <c r="K92" s="18"/>
      <c r="L92" s="8"/>
      <c r="M92" s="19"/>
    </row>
    <row r="93" spans="1:13" hidden="1">
      <c r="A93" s="6"/>
      <c r="B93" s="7"/>
      <c r="C93" s="7"/>
      <c r="D93" s="7"/>
      <c r="E93" s="7"/>
      <c r="F93" s="7"/>
      <c r="G93" s="18" t="s">
        <v>60</v>
      </c>
      <c r="K93" s="22" t="e">
        <f>F89</f>
        <v>#REF!</v>
      </c>
      <c r="L93" s="8" t="s">
        <v>56</v>
      </c>
      <c r="M93" s="19"/>
    </row>
    <row r="94" spans="1:13" hidden="1">
      <c r="A94" s="6"/>
      <c r="B94" s="7"/>
      <c r="C94" s="7"/>
      <c r="D94" s="7"/>
      <c r="E94" s="7"/>
      <c r="F94" s="7"/>
      <c r="G94" s="18"/>
      <c r="K94" s="18"/>
      <c r="L94" s="8"/>
      <c r="M94" s="19"/>
    </row>
    <row r="95" spans="1:13" hidden="1">
      <c r="A95" s="6"/>
      <c r="B95" s="7"/>
      <c r="C95" s="7"/>
      <c r="D95" s="7"/>
      <c r="E95" s="7"/>
      <c r="F95" s="40" t="e">
        <f>K93</f>
        <v>#REF!</v>
      </c>
      <c r="G95" s="18" t="s">
        <v>56</v>
      </c>
      <c r="H95" s="20" t="s">
        <v>13</v>
      </c>
      <c r="I95" s="20" t="s">
        <v>14</v>
      </c>
      <c r="J95" s="21">
        <v>572.77</v>
      </c>
      <c r="K95" s="18" t="s">
        <v>57</v>
      </c>
      <c r="L95" s="8"/>
      <c r="M95" s="19" t="e">
        <f>F95*J95/100</f>
        <v>#REF!</v>
      </c>
    </row>
    <row r="96" spans="1:13" hidden="1">
      <c r="A96" s="6"/>
      <c r="B96" s="7"/>
      <c r="C96" s="7"/>
      <c r="D96" s="7"/>
      <c r="E96" s="7"/>
      <c r="F96" s="7"/>
      <c r="G96" s="18"/>
      <c r="K96" s="18"/>
      <c r="L96" s="8"/>
      <c r="M96" s="19"/>
    </row>
    <row r="97" spans="1:13" hidden="1">
      <c r="A97" s="6">
        <v>7</v>
      </c>
      <c r="B97" s="41" t="s">
        <v>61</v>
      </c>
      <c r="C97" s="41"/>
      <c r="D97" s="41"/>
      <c r="E97" s="41"/>
      <c r="F97" s="41"/>
      <c r="G97" s="18"/>
      <c r="K97" s="18"/>
      <c r="L97" s="8"/>
      <c r="M97" s="19"/>
    </row>
    <row r="98" spans="1:13" hidden="1">
      <c r="A98" s="6"/>
      <c r="B98" s="41" t="s">
        <v>62</v>
      </c>
      <c r="C98" s="41"/>
      <c r="D98" s="41"/>
      <c r="E98" s="41"/>
      <c r="F98" s="41"/>
      <c r="G98" s="18"/>
      <c r="K98" s="18"/>
      <c r="L98" s="8"/>
      <c r="M98" s="19"/>
    </row>
    <row r="99" spans="1:13" hidden="1">
      <c r="A99" s="6"/>
      <c r="B99" s="41" t="s">
        <v>63</v>
      </c>
      <c r="C99" s="41"/>
      <c r="D99" s="41"/>
      <c r="E99" s="41"/>
      <c r="F99" s="41"/>
      <c r="G99" s="18"/>
      <c r="K99" s="18"/>
      <c r="L99" s="8"/>
      <c r="M99" s="19"/>
    </row>
    <row r="100" spans="1:13" hidden="1">
      <c r="A100" s="6"/>
      <c r="B100" s="41" t="s">
        <v>64</v>
      </c>
      <c r="C100" s="41"/>
      <c r="D100" s="41"/>
      <c r="E100" s="41"/>
      <c r="F100" s="41"/>
      <c r="G100" s="18"/>
      <c r="K100" s="18"/>
      <c r="L100" s="8"/>
      <c r="M100" s="19"/>
    </row>
    <row r="101" spans="1:13" hidden="1">
      <c r="A101" s="6"/>
      <c r="B101" s="41" t="s">
        <v>65</v>
      </c>
      <c r="C101" s="41"/>
      <c r="D101" s="41"/>
      <c r="E101" s="41"/>
      <c r="F101" s="41"/>
      <c r="G101" s="18"/>
      <c r="K101" s="18"/>
      <c r="L101" s="8"/>
      <c r="M101" s="19"/>
    </row>
    <row r="102" spans="1:13" hidden="1">
      <c r="A102" s="6"/>
      <c r="B102" s="41" t="s">
        <v>66</v>
      </c>
      <c r="C102" s="41"/>
      <c r="D102" s="41"/>
      <c r="E102" s="41"/>
      <c r="F102" s="41"/>
      <c r="G102" s="18"/>
      <c r="K102" s="18"/>
      <c r="L102" s="8"/>
      <c r="M102" s="19"/>
    </row>
    <row r="103" spans="1:13" hidden="1">
      <c r="A103" s="6"/>
      <c r="B103" s="7"/>
      <c r="C103" s="7"/>
      <c r="D103" s="7"/>
      <c r="E103" s="7"/>
      <c r="F103" s="7"/>
      <c r="G103" s="18"/>
      <c r="K103" s="18"/>
      <c r="L103" s="8"/>
      <c r="M103" s="19"/>
    </row>
    <row r="104" spans="1:13" ht="15" hidden="1">
      <c r="A104" s="6"/>
      <c r="B104" s="7"/>
      <c r="C104" s="42" t="s">
        <v>55</v>
      </c>
      <c r="D104" s="30"/>
      <c r="E104" s="7"/>
      <c r="F104" s="7"/>
      <c r="G104" s="18">
        <v>0</v>
      </c>
      <c r="H104" s="13" t="e">
        <f>H86</f>
        <v>#REF!</v>
      </c>
      <c r="I104" s="13"/>
      <c r="J104" s="13"/>
      <c r="K104" s="22" t="e">
        <f>G104*H104</f>
        <v>#REF!</v>
      </c>
      <c r="L104" s="8" t="s">
        <v>67</v>
      </c>
      <c r="M104" s="19"/>
    </row>
    <row r="105" spans="1:13" ht="15" hidden="1">
      <c r="A105" s="6"/>
      <c r="B105" s="7"/>
      <c r="C105" s="7"/>
      <c r="D105" s="30"/>
      <c r="E105" s="7"/>
      <c r="F105" s="40" t="e">
        <f>K104</f>
        <v>#REF!</v>
      </c>
      <c r="G105" s="18" t="s">
        <v>67</v>
      </c>
      <c r="H105" s="20" t="s">
        <v>13</v>
      </c>
      <c r="I105" s="20" t="s">
        <v>14</v>
      </c>
      <c r="J105" s="21">
        <v>72.2</v>
      </c>
      <c r="K105" s="18" t="s">
        <v>68</v>
      </c>
      <c r="L105" s="8"/>
      <c r="M105" s="19" t="e">
        <f>F105*J105</f>
        <v>#REF!</v>
      </c>
    </row>
    <row r="106" spans="1:13" hidden="1">
      <c r="A106" s="6"/>
      <c r="B106" s="7"/>
      <c r="C106" s="7"/>
      <c r="D106" s="7"/>
      <c r="E106" s="7"/>
      <c r="F106" s="7"/>
      <c r="G106" s="18"/>
      <c r="K106" s="18"/>
      <c r="L106" s="8"/>
      <c r="M106" s="19"/>
    </row>
    <row r="107" spans="1:13" hidden="1">
      <c r="A107" s="6">
        <v>7</v>
      </c>
      <c r="B107" s="7" t="s">
        <v>69</v>
      </c>
      <c r="C107" s="7"/>
      <c r="D107" s="7"/>
      <c r="E107" s="7"/>
      <c r="F107" s="7"/>
      <c r="G107" s="18"/>
      <c r="K107" s="18"/>
      <c r="L107" s="8"/>
      <c r="M107" s="19"/>
    </row>
    <row r="108" spans="1:13" hidden="1">
      <c r="A108" s="6"/>
      <c r="B108" s="7" t="s">
        <v>70</v>
      </c>
      <c r="C108" s="7"/>
      <c r="D108" s="7"/>
      <c r="E108" s="7"/>
      <c r="F108" s="7"/>
      <c r="G108" s="18"/>
      <c r="K108" s="18"/>
      <c r="L108" s="8"/>
      <c r="M108" s="19"/>
    </row>
    <row r="109" spans="1:13" hidden="1">
      <c r="A109" s="6"/>
      <c r="B109" s="154" t="s">
        <v>71</v>
      </c>
      <c r="C109" s="154"/>
      <c r="D109" s="154"/>
      <c r="E109" s="154"/>
      <c r="F109" s="154"/>
      <c r="G109" s="18"/>
      <c r="K109" s="18"/>
      <c r="L109" s="8"/>
      <c r="M109" s="19"/>
    </row>
    <row r="110" spans="1:13" hidden="1">
      <c r="A110" s="6"/>
      <c r="B110" s="154" t="s">
        <v>72</v>
      </c>
      <c r="C110" s="154"/>
      <c r="D110" s="154"/>
      <c r="E110" s="154"/>
      <c r="F110" s="154"/>
      <c r="G110" s="18"/>
      <c r="K110" s="18"/>
      <c r="L110" s="8"/>
      <c r="M110" s="19"/>
    </row>
    <row r="111" spans="1:13" hidden="1">
      <c r="A111" s="6"/>
      <c r="B111" s="154" t="s">
        <v>73</v>
      </c>
      <c r="C111" s="154"/>
      <c r="D111" s="154"/>
      <c r="E111" s="154"/>
      <c r="F111" s="154"/>
      <c r="G111" s="18"/>
      <c r="K111" s="18"/>
      <c r="L111" s="8"/>
      <c r="M111" s="19"/>
    </row>
    <row r="112" spans="1:13" hidden="1">
      <c r="A112" s="6"/>
      <c r="B112" s="154" t="s">
        <v>74</v>
      </c>
      <c r="C112" s="154"/>
      <c r="D112" s="154"/>
      <c r="E112" s="154"/>
      <c r="F112" s="154"/>
      <c r="G112" s="18"/>
      <c r="K112" s="18"/>
      <c r="L112" s="8"/>
      <c r="M112" s="19"/>
    </row>
    <row r="113" spans="1:13" hidden="1">
      <c r="A113" s="6"/>
      <c r="B113" s="154" t="s">
        <v>75</v>
      </c>
      <c r="C113" s="154"/>
      <c r="D113" s="154"/>
      <c r="E113" s="154"/>
      <c r="F113" s="154"/>
      <c r="G113" s="18"/>
      <c r="K113" s="18"/>
      <c r="L113" s="8"/>
      <c r="M113" s="19"/>
    </row>
    <row r="114" spans="1:13" hidden="1">
      <c r="A114" s="6"/>
      <c r="B114" s="154" t="s">
        <v>76</v>
      </c>
      <c r="C114" s="154"/>
      <c r="D114" s="154"/>
      <c r="E114" s="154"/>
      <c r="F114" s="154"/>
      <c r="G114" s="18"/>
      <c r="K114" s="18"/>
      <c r="L114" s="8"/>
      <c r="M114" s="19"/>
    </row>
    <row r="115" spans="1:13" hidden="1">
      <c r="A115" s="6"/>
      <c r="B115" s="154" t="s">
        <v>77</v>
      </c>
      <c r="C115" s="154"/>
      <c r="D115" s="154"/>
      <c r="E115" s="154"/>
      <c r="F115" s="154"/>
      <c r="G115" s="18"/>
      <c r="K115" s="18"/>
      <c r="L115" s="8"/>
      <c r="M115" s="19"/>
    </row>
    <row r="116" spans="1:13" hidden="1">
      <c r="A116" s="6"/>
      <c r="B116" s="154" t="s">
        <v>78</v>
      </c>
      <c r="C116" s="154"/>
      <c r="D116" s="154"/>
      <c r="E116" s="154"/>
      <c r="F116" s="43"/>
      <c r="G116" s="18"/>
      <c r="K116" s="18"/>
      <c r="L116" s="8"/>
      <c r="M116" s="19"/>
    </row>
    <row r="117" spans="1:13" hidden="1">
      <c r="A117" s="6"/>
      <c r="B117" s="43"/>
      <c r="C117" s="43"/>
      <c r="D117" s="43"/>
      <c r="E117" s="43"/>
      <c r="F117" s="43"/>
      <c r="G117" s="18"/>
      <c r="K117" s="18"/>
      <c r="L117" s="8"/>
      <c r="M117" s="19"/>
    </row>
    <row r="118" spans="1:13" hidden="1">
      <c r="A118" s="6"/>
      <c r="B118" s="7"/>
      <c r="C118" s="7"/>
      <c r="D118" s="44"/>
      <c r="E118" s="7"/>
      <c r="F118" s="7"/>
      <c r="G118" s="31">
        <v>0</v>
      </c>
      <c r="H118" s="13">
        <v>15</v>
      </c>
      <c r="I118" s="13">
        <v>3</v>
      </c>
      <c r="J118" s="14">
        <v>0.75</v>
      </c>
      <c r="K118" s="15">
        <f>G118*H118*I118*J118</f>
        <v>0</v>
      </c>
      <c r="L118" s="16"/>
      <c r="M118" s="19"/>
    </row>
    <row r="119" spans="1:13" hidden="1">
      <c r="A119" s="6"/>
      <c r="B119" s="7"/>
      <c r="C119" s="7"/>
      <c r="D119" s="7"/>
      <c r="E119" s="7"/>
      <c r="F119" s="7"/>
      <c r="G119" s="18"/>
      <c r="J119" s="1" t="s">
        <v>11</v>
      </c>
      <c r="K119" s="17">
        <f>SUM(K118:K118)</f>
        <v>0</v>
      </c>
      <c r="L119" s="8" t="s">
        <v>12</v>
      </c>
      <c r="M119" s="19"/>
    </row>
    <row r="120" spans="1:13" hidden="1">
      <c r="A120" s="6"/>
      <c r="B120" s="7"/>
      <c r="C120" s="7"/>
      <c r="D120" s="7"/>
      <c r="E120" s="7"/>
      <c r="F120" s="7"/>
      <c r="G120" s="18"/>
      <c r="K120" s="18"/>
      <c r="L120" s="8"/>
      <c r="M120" s="19"/>
    </row>
    <row r="121" spans="1:13" hidden="1">
      <c r="A121" s="6"/>
      <c r="B121" s="7"/>
      <c r="C121" s="7"/>
      <c r="D121" s="7"/>
      <c r="E121" s="7"/>
      <c r="F121" s="32">
        <f>K119</f>
        <v>0</v>
      </c>
      <c r="G121" s="18" t="s">
        <v>12</v>
      </c>
      <c r="H121" s="20" t="s">
        <v>13</v>
      </c>
      <c r="I121" s="20" t="s">
        <v>14</v>
      </c>
      <c r="J121" s="21">
        <v>114</v>
      </c>
      <c r="K121" s="18" t="s">
        <v>79</v>
      </c>
      <c r="L121" s="8"/>
      <c r="M121" s="19">
        <f>F121*J121</f>
        <v>0</v>
      </c>
    </row>
    <row r="122" spans="1:13" hidden="1">
      <c r="A122" s="6"/>
      <c r="B122" s="7"/>
      <c r="C122" s="7"/>
      <c r="D122" s="7"/>
      <c r="E122" s="7"/>
      <c r="F122" s="7"/>
      <c r="G122" s="18"/>
      <c r="K122" s="18"/>
      <c r="L122" s="8"/>
      <c r="M122" s="19"/>
    </row>
    <row r="123" spans="1:13" hidden="1">
      <c r="A123" s="6">
        <v>8</v>
      </c>
      <c r="B123" s="154" t="s">
        <v>80</v>
      </c>
      <c r="C123" s="154"/>
      <c r="D123" s="154"/>
      <c r="E123" s="154"/>
      <c r="F123" s="154"/>
      <c r="G123" s="18"/>
      <c r="K123" s="18"/>
      <c r="L123" s="8"/>
      <c r="M123" s="19"/>
    </row>
    <row r="124" spans="1:13" hidden="1">
      <c r="A124" s="6"/>
      <c r="B124" s="154" t="s">
        <v>81</v>
      </c>
      <c r="C124" s="154"/>
      <c r="D124" s="154"/>
      <c r="E124" s="154"/>
      <c r="F124" s="154"/>
      <c r="G124" s="18"/>
      <c r="K124" s="18"/>
      <c r="L124" s="8"/>
      <c r="M124" s="19"/>
    </row>
    <row r="125" spans="1:13" hidden="1">
      <c r="A125" s="6"/>
      <c r="B125" s="154" t="s">
        <v>82</v>
      </c>
      <c r="C125" s="154"/>
      <c r="D125" s="154"/>
      <c r="E125" s="154"/>
      <c r="F125" s="154"/>
      <c r="G125" s="18"/>
      <c r="K125" s="18"/>
      <c r="L125" s="8"/>
      <c r="M125" s="19"/>
    </row>
    <row r="126" spans="1:13" hidden="1">
      <c r="A126" s="6"/>
      <c r="B126" s="7" t="s">
        <v>83</v>
      </c>
      <c r="C126" s="7"/>
      <c r="D126" s="44"/>
      <c r="E126" s="7"/>
      <c r="F126" s="7"/>
      <c r="G126" s="18"/>
      <c r="K126" s="18"/>
      <c r="L126" s="8"/>
      <c r="M126" s="19"/>
    </row>
    <row r="127" spans="1:13" hidden="1">
      <c r="A127" s="6"/>
      <c r="B127" s="7"/>
      <c r="C127" s="7"/>
      <c r="D127" s="7"/>
      <c r="E127" s="7"/>
      <c r="F127" s="7"/>
      <c r="G127" s="18"/>
      <c r="K127" s="18"/>
      <c r="L127" s="8"/>
      <c r="M127" s="19"/>
    </row>
    <row r="128" spans="1:13" hidden="1">
      <c r="A128" s="6"/>
      <c r="B128" s="7"/>
      <c r="C128" s="7"/>
      <c r="D128" s="7"/>
      <c r="E128" s="7"/>
      <c r="F128" s="7"/>
      <c r="G128" s="36"/>
      <c r="H128" s="14">
        <f>F121</f>
        <v>0</v>
      </c>
      <c r="I128" s="45" t="s">
        <v>84</v>
      </c>
      <c r="J128" s="46">
        <v>4.5</v>
      </c>
      <c r="K128" s="47">
        <f>H128*J128/H129</f>
        <v>0</v>
      </c>
      <c r="L128" s="8" t="s">
        <v>85</v>
      </c>
      <c r="M128" s="19"/>
    </row>
    <row r="129" spans="1:13" hidden="1">
      <c r="A129" s="6"/>
      <c r="B129" s="7"/>
      <c r="C129" s="7"/>
      <c r="D129" s="7"/>
      <c r="E129" s="7"/>
      <c r="F129" s="7"/>
      <c r="G129" s="18"/>
      <c r="H129" s="155">
        <v>112</v>
      </c>
      <c r="I129" s="155"/>
      <c r="J129" s="155"/>
      <c r="K129" s="18"/>
      <c r="L129" s="8"/>
      <c r="M129" s="19"/>
    </row>
    <row r="130" spans="1:13" hidden="1">
      <c r="A130" s="6"/>
      <c r="B130" s="7"/>
      <c r="C130" s="7"/>
      <c r="D130" s="7"/>
      <c r="E130" s="7"/>
      <c r="F130" s="7"/>
      <c r="G130" s="18"/>
      <c r="K130" s="18"/>
      <c r="L130" s="8"/>
      <c r="M130" s="19"/>
    </row>
    <row r="131" spans="1:13" hidden="1">
      <c r="A131" s="6"/>
      <c r="B131" s="7"/>
      <c r="C131" s="7"/>
      <c r="D131" s="7"/>
      <c r="E131" s="7"/>
      <c r="F131" s="32">
        <f>K128</f>
        <v>0</v>
      </c>
      <c r="G131" s="18" t="s">
        <v>85</v>
      </c>
      <c r="H131" s="20" t="s">
        <v>13</v>
      </c>
      <c r="I131" s="20" t="s">
        <v>14</v>
      </c>
      <c r="J131" s="21">
        <v>2651.55</v>
      </c>
      <c r="K131" s="18" t="s">
        <v>86</v>
      </c>
      <c r="L131" s="8"/>
      <c r="M131" s="19">
        <f>F131*J131</f>
        <v>0</v>
      </c>
    </row>
    <row r="132" spans="1:13" hidden="1">
      <c r="A132" s="6"/>
      <c r="B132" s="7"/>
      <c r="C132" s="7"/>
      <c r="D132" s="7"/>
      <c r="E132" s="7"/>
      <c r="F132" s="32"/>
      <c r="G132" s="18"/>
      <c r="H132" s="20"/>
      <c r="I132" s="20"/>
      <c r="J132" s="21"/>
      <c r="K132" s="36"/>
      <c r="L132" s="48"/>
      <c r="M132" s="37"/>
    </row>
    <row r="133" spans="1:13" hidden="1">
      <c r="A133" s="6">
        <v>6</v>
      </c>
      <c r="B133" s="7" t="s">
        <v>9</v>
      </c>
      <c r="C133" s="7"/>
      <c r="D133" s="7"/>
      <c r="E133" s="7"/>
      <c r="F133" s="7"/>
      <c r="G133" s="18"/>
      <c r="K133" s="9"/>
      <c r="L133" s="10"/>
      <c r="M133" s="49"/>
    </row>
    <row r="134" spans="1:13" hidden="1">
      <c r="A134" s="6"/>
      <c r="B134" s="7" t="s">
        <v>10</v>
      </c>
      <c r="C134" s="7"/>
      <c r="D134" s="7"/>
      <c r="E134" s="7"/>
      <c r="F134" s="7"/>
      <c r="G134" s="18"/>
      <c r="K134" s="9"/>
      <c r="L134" s="10"/>
      <c r="M134" s="49"/>
    </row>
    <row r="135" spans="1:13" hidden="1">
      <c r="A135" s="6"/>
      <c r="B135" s="7"/>
      <c r="C135" s="7"/>
      <c r="D135" s="7"/>
      <c r="E135" s="7"/>
      <c r="F135" s="7"/>
      <c r="G135" s="18"/>
      <c r="K135" s="9"/>
      <c r="L135" s="10"/>
      <c r="M135" s="49"/>
    </row>
    <row r="136" spans="1:13" hidden="1">
      <c r="A136" s="6"/>
      <c r="B136" s="7"/>
      <c r="C136" s="7"/>
      <c r="D136" s="7"/>
      <c r="E136" s="7"/>
      <c r="F136" s="7"/>
      <c r="G136" s="31">
        <v>0</v>
      </c>
      <c r="H136" s="13">
        <v>300</v>
      </c>
      <c r="I136" s="13">
        <v>2</v>
      </c>
      <c r="J136" s="14">
        <v>1.5</v>
      </c>
      <c r="K136" s="15">
        <f>G136*H136*I136*J136</f>
        <v>0</v>
      </c>
      <c r="L136" s="16"/>
      <c r="M136" s="19"/>
    </row>
    <row r="137" spans="1:13" hidden="1">
      <c r="A137" s="6"/>
      <c r="B137" s="7"/>
      <c r="C137" s="7"/>
      <c r="D137" s="7"/>
      <c r="E137" s="7"/>
      <c r="F137" s="7"/>
      <c r="G137" s="18"/>
      <c r="J137" s="1" t="s">
        <v>11</v>
      </c>
      <c r="K137" s="17">
        <f>SUM(K136:K136)</f>
        <v>0</v>
      </c>
      <c r="L137" s="8" t="s">
        <v>12</v>
      </c>
      <c r="M137" s="19"/>
    </row>
    <row r="138" spans="1:13" hidden="1">
      <c r="A138" s="6"/>
      <c r="B138" s="7"/>
      <c r="C138" s="7"/>
      <c r="D138" s="7"/>
      <c r="E138" s="7"/>
      <c r="F138" s="7"/>
      <c r="G138" s="18"/>
      <c r="K138" s="18"/>
      <c r="L138" s="8"/>
      <c r="M138" s="19"/>
    </row>
    <row r="139" spans="1:13" hidden="1">
      <c r="A139" s="6"/>
      <c r="B139" s="7"/>
      <c r="C139" s="7"/>
      <c r="D139" s="7"/>
      <c r="E139" s="7"/>
      <c r="F139" s="32">
        <f>K137</f>
        <v>0</v>
      </c>
      <c r="G139" s="18" t="s">
        <v>12</v>
      </c>
      <c r="H139" s="20" t="s">
        <v>13</v>
      </c>
      <c r="I139" s="20" t="s">
        <v>14</v>
      </c>
      <c r="J139" s="21">
        <v>847</v>
      </c>
      <c r="K139" s="18" t="s">
        <v>15</v>
      </c>
      <c r="L139" s="8"/>
      <c r="M139" s="19">
        <f>F139*J139/1000</f>
        <v>0</v>
      </c>
    </row>
    <row r="140" spans="1:13" hidden="1">
      <c r="A140" s="6"/>
      <c r="B140" s="7"/>
      <c r="C140" s="7"/>
      <c r="D140" s="7"/>
      <c r="E140" s="7"/>
      <c r="F140" s="7"/>
      <c r="G140" s="18"/>
      <c r="K140" s="9"/>
      <c r="L140" s="10"/>
      <c r="M140" s="49"/>
    </row>
    <row r="141" spans="1:13" hidden="1">
      <c r="A141" s="6">
        <v>7</v>
      </c>
      <c r="B141" s="7" t="s">
        <v>16</v>
      </c>
      <c r="C141" s="7"/>
      <c r="D141" s="7"/>
      <c r="E141" s="7"/>
      <c r="F141" s="7"/>
      <c r="G141" s="18"/>
      <c r="K141" s="9"/>
      <c r="L141" s="10"/>
      <c r="M141" s="49"/>
    </row>
    <row r="142" spans="1:13" hidden="1">
      <c r="A142" s="6"/>
      <c r="B142" s="7" t="s">
        <v>17</v>
      </c>
      <c r="C142" s="7"/>
      <c r="D142" s="7"/>
      <c r="E142" s="7"/>
      <c r="F142" s="7"/>
      <c r="G142" s="18"/>
      <c r="K142" s="9"/>
      <c r="L142" s="10"/>
      <c r="M142" s="49"/>
    </row>
    <row r="143" spans="1:13" hidden="1">
      <c r="A143" s="6"/>
      <c r="B143" s="7" t="s">
        <v>18</v>
      </c>
      <c r="C143" s="7"/>
      <c r="D143" s="7"/>
      <c r="E143" s="7"/>
      <c r="F143" s="7"/>
      <c r="G143" s="18"/>
      <c r="K143" s="9"/>
      <c r="L143" s="10"/>
      <c r="M143" s="49"/>
    </row>
    <row r="144" spans="1:13" hidden="1">
      <c r="A144" s="6"/>
      <c r="B144" s="7" t="s">
        <v>19</v>
      </c>
      <c r="C144" s="7"/>
      <c r="D144" s="7"/>
      <c r="E144" s="7"/>
      <c r="F144" s="7"/>
      <c r="G144" s="18"/>
      <c r="K144" s="9"/>
      <c r="L144" s="10"/>
      <c r="M144" s="49"/>
    </row>
    <row r="145" spans="1:13" hidden="1">
      <c r="A145" s="6"/>
      <c r="B145" s="7"/>
      <c r="C145" s="7"/>
      <c r="D145" s="7"/>
      <c r="E145" s="7"/>
      <c r="F145" s="7"/>
      <c r="G145" s="18" t="s">
        <v>87</v>
      </c>
      <c r="K145" s="22">
        <f>F139</f>
        <v>0</v>
      </c>
      <c r="L145" s="8" t="s">
        <v>12</v>
      </c>
      <c r="M145" s="19"/>
    </row>
    <row r="146" spans="1:13" hidden="1">
      <c r="A146" s="6"/>
      <c r="B146" s="7"/>
      <c r="C146" s="7"/>
      <c r="D146" s="7"/>
      <c r="E146" s="7"/>
      <c r="F146" s="7"/>
      <c r="G146" s="18"/>
      <c r="K146" s="18"/>
      <c r="L146" s="8"/>
      <c r="M146" s="19"/>
    </row>
    <row r="147" spans="1:13" hidden="1">
      <c r="A147" s="6"/>
      <c r="B147" s="7"/>
      <c r="C147" s="7"/>
      <c r="D147" s="7"/>
      <c r="E147" s="7"/>
      <c r="F147" s="32">
        <f>K145</f>
        <v>0</v>
      </c>
      <c r="G147" s="18" t="s">
        <v>12</v>
      </c>
      <c r="H147" s="20" t="s">
        <v>13</v>
      </c>
      <c r="I147" s="20" t="s">
        <v>14</v>
      </c>
      <c r="J147" s="21">
        <v>167</v>
      </c>
      <c r="K147" s="36" t="s">
        <v>21</v>
      </c>
      <c r="L147" s="48"/>
      <c r="M147" s="37">
        <f>F147*J147/1000</f>
        <v>0</v>
      </c>
    </row>
    <row r="148" spans="1:13">
      <c r="A148" s="6">
        <v>6</v>
      </c>
      <c r="B148" s="7" t="s">
        <v>69</v>
      </c>
      <c r="C148" s="7"/>
      <c r="D148" s="7"/>
      <c r="E148" s="7"/>
      <c r="F148" s="7"/>
      <c r="G148" s="18"/>
      <c r="K148" s="18"/>
      <c r="L148" s="8"/>
      <c r="M148" s="8"/>
    </row>
    <row r="149" spans="1:13">
      <c r="A149" s="6"/>
      <c r="B149" s="7" t="s">
        <v>70</v>
      </c>
      <c r="C149" s="7"/>
      <c r="D149" s="7"/>
      <c r="E149" s="7"/>
      <c r="F149" s="7"/>
      <c r="G149" s="18"/>
      <c r="K149" s="18"/>
      <c r="L149" s="8"/>
      <c r="M149" s="8"/>
    </row>
    <row r="150" spans="1:13">
      <c r="A150" s="6"/>
      <c r="B150" s="154" t="s">
        <v>71</v>
      </c>
      <c r="C150" s="154"/>
      <c r="D150" s="154"/>
      <c r="E150" s="154"/>
      <c r="F150" s="154"/>
      <c r="G150" s="18"/>
      <c r="K150" s="18"/>
      <c r="L150" s="8"/>
      <c r="M150" s="8"/>
    </row>
    <row r="151" spans="1:13">
      <c r="A151" s="6"/>
      <c r="B151" s="154" t="s">
        <v>72</v>
      </c>
      <c r="C151" s="154"/>
      <c r="D151" s="154"/>
      <c r="E151" s="154"/>
      <c r="F151" s="154"/>
      <c r="G151" s="18"/>
      <c r="K151" s="18"/>
      <c r="L151" s="8"/>
      <c r="M151" s="8"/>
    </row>
    <row r="152" spans="1:13">
      <c r="A152" s="6"/>
      <c r="B152" s="154" t="s">
        <v>73</v>
      </c>
      <c r="C152" s="154"/>
      <c r="D152" s="154"/>
      <c r="E152" s="154"/>
      <c r="F152" s="154"/>
      <c r="G152" s="18"/>
      <c r="K152" s="18"/>
      <c r="L152" s="8"/>
      <c r="M152" s="8"/>
    </row>
    <row r="153" spans="1:13">
      <c r="A153" s="6"/>
      <c r="B153" s="154" t="s">
        <v>74</v>
      </c>
      <c r="C153" s="154"/>
      <c r="D153" s="154"/>
      <c r="E153" s="154"/>
      <c r="F153" s="154"/>
      <c r="G153" s="18"/>
      <c r="K153" s="18"/>
      <c r="L153" s="8"/>
      <c r="M153" s="8"/>
    </row>
    <row r="154" spans="1:13">
      <c r="A154" s="6"/>
      <c r="B154" s="154" t="s">
        <v>75</v>
      </c>
      <c r="C154" s="154"/>
      <c r="D154" s="154"/>
      <c r="E154" s="154"/>
      <c r="F154" s="154"/>
      <c r="G154" s="18"/>
      <c r="K154" s="18"/>
      <c r="L154" s="8"/>
      <c r="M154" s="8"/>
    </row>
    <row r="155" spans="1:13">
      <c r="A155" s="6"/>
      <c r="B155" s="154" t="s">
        <v>76</v>
      </c>
      <c r="C155" s="154"/>
      <c r="D155" s="154"/>
      <c r="E155" s="154"/>
      <c r="F155" s="154"/>
      <c r="G155" s="18"/>
      <c r="K155" s="18"/>
      <c r="L155" s="8"/>
      <c r="M155" s="8"/>
    </row>
    <row r="156" spans="1:13">
      <c r="A156" s="6"/>
      <c r="B156" s="154" t="s">
        <v>77</v>
      </c>
      <c r="C156" s="154"/>
      <c r="D156" s="154"/>
      <c r="E156" s="154"/>
      <c r="F156" s="154"/>
      <c r="G156" s="18"/>
      <c r="K156" s="18"/>
      <c r="L156" s="8"/>
      <c r="M156" s="8"/>
    </row>
    <row r="157" spans="1:13">
      <c r="A157" s="6"/>
      <c r="B157" s="154" t="s">
        <v>78</v>
      </c>
      <c r="C157" s="154"/>
      <c r="D157" s="154"/>
      <c r="E157" s="154"/>
      <c r="F157" s="43"/>
      <c r="G157" s="18"/>
      <c r="K157" s="18"/>
      <c r="L157" s="8"/>
      <c r="M157" s="8"/>
    </row>
    <row r="158" spans="1:13">
      <c r="A158" s="6"/>
      <c r="B158" s="7" t="s">
        <v>88</v>
      </c>
      <c r="C158" s="7"/>
      <c r="D158" s="44"/>
      <c r="E158" s="7"/>
      <c r="F158" s="7"/>
      <c r="G158" s="31">
        <v>4</v>
      </c>
      <c r="H158" s="13">
        <f>I58</f>
        <v>18</v>
      </c>
      <c r="I158" s="13">
        <v>1.75</v>
      </c>
      <c r="J158" s="32">
        <v>2</v>
      </c>
      <c r="K158" s="33">
        <f>G158*H158*I158*J158</f>
        <v>252</v>
      </c>
      <c r="L158" s="8" t="s">
        <v>12</v>
      </c>
      <c r="M158" s="8"/>
    </row>
    <row r="159" spans="1:13">
      <c r="A159" s="6"/>
      <c r="B159" s="7" t="s">
        <v>89</v>
      </c>
      <c r="C159" s="7"/>
      <c r="D159" s="44"/>
      <c r="E159" s="7"/>
      <c r="F159" s="7"/>
      <c r="G159" s="31">
        <v>1</v>
      </c>
      <c r="H159" s="13">
        <v>22</v>
      </c>
      <c r="I159" s="13">
        <v>18</v>
      </c>
      <c r="J159" s="32">
        <v>1</v>
      </c>
      <c r="K159" s="33">
        <f>G159*H159*I159*J159</f>
        <v>396</v>
      </c>
      <c r="L159" s="8" t="s">
        <v>12</v>
      </c>
      <c r="M159" s="8"/>
    </row>
    <row r="160" spans="1:13">
      <c r="A160" s="6"/>
      <c r="B160" s="7" t="s">
        <v>90</v>
      </c>
      <c r="C160" s="7"/>
      <c r="D160" s="44"/>
      <c r="E160" s="7"/>
      <c r="F160" s="7"/>
      <c r="G160" s="31">
        <v>2</v>
      </c>
      <c r="H160" s="13">
        <f>H58</f>
        <v>24</v>
      </c>
      <c r="I160" s="13">
        <v>1</v>
      </c>
      <c r="J160" s="32">
        <v>3</v>
      </c>
      <c r="K160" s="33">
        <f>G160*H160*I160*J160</f>
        <v>144</v>
      </c>
      <c r="L160" s="8" t="s">
        <v>12</v>
      </c>
      <c r="M160" s="8"/>
    </row>
    <row r="161" spans="1:13" ht="13.5" thickBot="1">
      <c r="A161" s="6"/>
      <c r="B161" s="7"/>
      <c r="C161" s="7"/>
      <c r="D161" s="44"/>
      <c r="E161" s="7"/>
      <c r="F161" s="7"/>
      <c r="G161" s="31"/>
      <c r="H161" s="13"/>
      <c r="I161" s="13"/>
      <c r="J161" s="32"/>
      <c r="K161" s="35">
        <f>SUM(K158:K160)</f>
        <v>792</v>
      </c>
      <c r="L161" s="8"/>
      <c r="M161" s="8"/>
    </row>
    <row r="162" spans="1:13">
      <c r="A162" s="6"/>
      <c r="B162" s="7"/>
      <c r="C162" s="7"/>
      <c r="D162" s="7"/>
      <c r="E162" s="7"/>
      <c r="F162" s="32">
        <f>K161</f>
        <v>792</v>
      </c>
      <c r="G162" s="18" t="s">
        <v>12</v>
      </c>
      <c r="H162" s="20" t="s">
        <v>13</v>
      </c>
      <c r="I162" s="20" t="s">
        <v>14</v>
      </c>
      <c r="J162" s="21">
        <v>337</v>
      </c>
      <c r="K162" s="18" t="s">
        <v>79</v>
      </c>
      <c r="L162" s="8" t="s">
        <v>28</v>
      </c>
      <c r="M162" s="19">
        <f>ROUND(F162*J162,0)</f>
        <v>266904</v>
      </c>
    </row>
    <row r="163" spans="1:13">
      <c r="A163" s="6">
        <v>7</v>
      </c>
      <c r="B163" s="154" t="s">
        <v>80</v>
      </c>
      <c r="C163" s="154"/>
      <c r="D163" s="154"/>
      <c r="E163" s="154"/>
      <c r="F163" s="154"/>
      <c r="G163" s="18"/>
      <c r="K163" s="18"/>
      <c r="L163" s="8"/>
      <c r="M163" s="8"/>
    </row>
    <row r="164" spans="1:13">
      <c r="A164" s="6"/>
      <c r="B164" s="154" t="s">
        <v>81</v>
      </c>
      <c r="C164" s="154"/>
      <c r="D164" s="154"/>
      <c r="E164" s="154"/>
      <c r="F164" s="154"/>
      <c r="G164" s="18"/>
      <c r="K164" s="18"/>
      <c r="L164" s="8"/>
      <c r="M164" s="8"/>
    </row>
    <row r="165" spans="1:13">
      <c r="A165" s="6"/>
      <c r="B165" s="154" t="s">
        <v>82</v>
      </c>
      <c r="C165" s="154"/>
      <c r="D165" s="154"/>
      <c r="E165" s="154"/>
      <c r="F165" s="154"/>
      <c r="G165" s="18"/>
      <c r="K165" s="18"/>
      <c r="L165" s="8"/>
      <c r="M165" s="8"/>
    </row>
    <row r="166" spans="1:13">
      <c r="A166" s="6"/>
      <c r="B166" s="7" t="s">
        <v>83</v>
      </c>
      <c r="C166" s="7"/>
      <c r="D166" s="44"/>
      <c r="E166" s="7"/>
      <c r="F166" s="7"/>
      <c r="G166" s="18"/>
      <c r="K166" s="18"/>
      <c r="L166" s="8"/>
      <c r="M166" s="8"/>
    </row>
    <row r="167" spans="1:13">
      <c r="A167" s="6"/>
      <c r="B167" s="7"/>
      <c r="C167" s="50"/>
      <c r="D167" s="44"/>
      <c r="E167" s="7"/>
      <c r="F167" s="7"/>
      <c r="G167" s="31"/>
      <c r="H167" s="14">
        <f>K161</f>
        <v>792</v>
      </c>
      <c r="I167" s="14">
        <v>4.5</v>
      </c>
      <c r="J167" s="32">
        <f>H167*I167/H168</f>
        <v>31.821428571428573</v>
      </c>
      <c r="K167" s="18" t="s">
        <v>85</v>
      </c>
      <c r="L167" s="8"/>
      <c r="M167" s="8"/>
    </row>
    <row r="168" spans="1:13">
      <c r="A168" s="6"/>
      <c r="B168" s="7"/>
      <c r="C168" s="7"/>
      <c r="D168" s="7"/>
      <c r="E168" s="7"/>
      <c r="F168" s="7"/>
      <c r="G168" s="18"/>
      <c r="H168" s="51">
        <v>112</v>
      </c>
      <c r="K168" s="18"/>
      <c r="L168" s="8"/>
      <c r="M168" s="8"/>
    </row>
    <row r="169" spans="1:13">
      <c r="A169" s="6"/>
      <c r="B169" s="7"/>
      <c r="C169" s="7"/>
      <c r="D169" s="7"/>
      <c r="E169" s="7"/>
      <c r="F169" s="32">
        <f>J167</f>
        <v>31.821428571428573</v>
      </c>
      <c r="G169" s="18" t="s">
        <v>85</v>
      </c>
      <c r="H169" s="20" t="s">
        <v>13</v>
      </c>
      <c r="I169" s="20" t="s">
        <v>14</v>
      </c>
      <c r="J169" s="21">
        <v>4820.2</v>
      </c>
      <c r="K169" s="18" t="s">
        <v>86</v>
      </c>
      <c r="L169" s="8" t="s">
        <v>28</v>
      </c>
      <c r="M169" s="19">
        <f>ROUND(F169*J169,0)</f>
        <v>153386</v>
      </c>
    </row>
    <row r="170" spans="1:13">
      <c r="A170" s="6">
        <v>8</v>
      </c>
      <c r="B170" s="7" t="s">
        <v>9</v>
      </c>
      <c r="C170" s="7"/>
      <c r="D170" s="7"/>
      <c r="E170" s="7"/>
      <c r="F170" s="7"/>
      <c r="G170" s="18"/>
      <c r="K170" s="18"/>
      <c r="L170" s="8"/>
      <c r="M170" s="8"/>
    </row>
    <row r="171" spans="1:13">
      <c r="A171" s="6"/>
      <c r="B171" s="7" t="s">
        <v>10</v>
      </c>
      <c r="C171" s="7"/>
      <c r="D171" s="7"/>
      <c r="E171" s="7"/>
      <c r="F171" s="7"/>
      <c r="G171" s="18"/>
      <c r="K171" s="18"/>
      <c r="L171" s="8"/>
      <c r="M171" s="8"/>
    </row>
    <row r="172" spans="1:13" ht="13.5" thickBot="1">
      <c r="A172" s="6"/>
      <c r="B172" s="7"/>
      <c r="C172" s="7"/>
      <c r="D172" s="7"/>
      <c r="E172" s="7"/>
      <c r="F172" s="7"/>
      <c r="G172" s="31">
        <v>1</v>
      </c>
      <c r="H172" s="32">
        <v>60</v>
      </c>
      <c r="I172" s="32">
        <v>16</v>
      </c>
      <c r="J172" s="32">
        <v>4</v>
      </c>
      <c r="K172" s="35">
        <f>G172*H172*I172*J172</f>
        <v>3840</v>
      </c>
      <c r="L172" s="8"/>
      <c r="M172" s="8"/>
    </row>
    <row r="173" spans="1:13">
      <c r="A173" s="6"/>
      <c r="B173" s="7"/>
      <c r="C173" s="7"/>
      <c r="D173" s="7"/>
      <c r="E173" s="7"/>
      <c r="F173" s="32">
        <f>K172</f>
        <v>3840</v>
      </c>
      <c r="G173" s="18" t="s">
        <v>12</v>
      </c>
      <c r="H173" s="20" t="s">
        <v>13</v>
      </c>
      <c r="I173" s="20" t="s">
        <v>14</v>
      </c>
      <c r="J173" s="21">
        <v>2117.5</v>
      </c>
      <c r="K173" s="18" t="s">
        <v>15</v>
      </c>
      <c r="L173" s="8" t="s">
        <v>28</v>
      </c>
      <c r="M173" s="19">
        <f>ROUND(F173*J173/1000,0)</f>
        <v>8131</v>
      </c>
    </row>
    <row r="174" spans="1:13">
      <c r="A174" s="6">
        <v>9</v>
      </c>
      <c r="B174" s="7" t="s">
        <v>91</v>
      </c>
      <c r="C174" s="7"/>
      <c r="D174" s="7"/>
      <c r="E174" s="7"/>
      <c r="F174" s="7"/>
      <c r="G174" s="18"/>
      <c r="K174" s="18"/>
      <c r="L174" s="8"/>
      <c r="M174" s="8"/>
    </row>
    <row r="175" spans="1:13" ht="13.5" thickBot="1">
      <c r="A175" s="6"/>
      <c r="B175" s="7" t="s">
        <v>92</v>
      </c>
      <c r="C175" s="7"/>
      <c r="D175" s="7"/>
      <c r="E175" s="7"/>
      <c r="F175" s="7"/>
      <c r="G175" s="18" t="s">
        <v>93</v>
      </c>
      <c r="K175" s="52">
        <f>K172</f>
        <v>3840</v>
      </c>
      <c r="L175" s="8" t="s">
        <v>12</v>
      </c>
      <c r="M175" s="8"/>
    </row>
    <row r="176" spans="1:13">
      <c r="A176" s="6"/>
      <c r="B176" s="7"/>
      <c r="C176" s="7"/>
      <c r="D176" s="7"/>
      <c r="E176" s="7"/>
      <c r="F176" s="7"/>
      <c r="G176" s="31"/>
      <c r="H176" s="32"/>
      <c r="I176" s="32"/>
      <c r="J176" s="32"/>
      <c r="K176" s="33"/>
      <c r="L176" s="8"/>
      <c r="M176" s="8"/>
    </row>
    <row r="177" spans="1:13">
      <c r="A177" s="6"/>
      <c r="B177" s="7"/>
      <c r="C177" s="7"/>
      <c r="D177" s="7"/>
      <c r="E177" s="7"/>
      <c r="F177" s="32">
        <f>K175</f>
        <v>3840</v>
      </c>
      <c r="G177" s="18" t="s">
        <v>12</v>
      </c>
      <c r="H177" s="20" t="s">
        <v>13</v>
      </c>
      <c r="I177" s="20" t="s">
        <v>14</v>
      </c>
      <c r="J177" s="21">
        <v>5039</v>
      </c>
      <c r="K177" s="18" t="s">
        <v>15</v>
      </c>
      <c r="L177" s="8" t="s">
        <v>28</v>
      </c>
      <c r="M177" s="19">
        <f>ROUND(F177*J177/1000,0)</f>
        <v>19350</v>
      </c>
    </row>
    <row r="178" spans="1:13">
      <c r="A178" s="6">
        <v>10</v>
      </c>
      <c r="B178" s="7" t="s">
        <v>16</v>
      </c>
      <c r="C178" s="7"/>
      <c r="D178" s="7"/>
      <c r="E178" s="7"/>
      <c r="F178" s="7"/>
      <c r="G178" s="18"/>
      <c r="K178" s="18"/>
      <c r="L178" s="8"/>
      <c r="M178" s="8"/>
    </row>
    <row r="179" spans="1:13">
      <c r="A179" s="6"/>
      <c r="B179" s="7" t="s">
        <v>17</v>
      </c>
      <c r="C179" s="7"/>
      <c r="D179" s="7"/>
      <c r="E179" s="7"/>
      <c r="F179" s="7"/>
      <c r="G179" s="18"/>
      <c r="K179" s="18"/>
      <c r="L179" s="8"/>
      <c r="M179" s="8"/>
    </row>
    <row r="180" spans="1:13">
      <c r="A180" s="6"/>
      <c r="B180" s="7" t="s">
        <v>18</v>
      </c>
      <c r="C180" s="7"/>
      <c r="D180" s="7"/>
      <c r="E180" s="7"/>
      <c r="F180" s="7"/>
      <c r="G180" s="18"/>
      <c r="K180" s="18"/>
      <c r="L180" s="8"/>
      <c r="M180" s="8"/>
    </row>
    <row r="181" spans="1:13">
      <c r="A181" s="6"/>
      <c r="B181" s="7" t="s">
        <v>19</v>
      </c>
      <c r="C181" s="7"/>
      <c r="D181" s="7"/>
      <c r="E181" s="7"/>
      <c r="F181" s="7"/>
      <c r="G181" s="18"/>
      <c r="K181" s="18"/>
      <c r="L181" s="8"/>
      <c r="M181" s="8"/>
    </row>
    <row r="182" spans="1:13" ht="13.5" thickBot="1">
      <c r="A182" s="6"/>
      <c r="B182" s="7"/>
      <c r="C182" s="7"/>
      <c r="D182" s="7"/>
      <c r="E182" s="7"/>
      <c r="F182" s="7"/>
      <c r="G182" s="18" t="s">
        <v>93</v>
      </c>
      <c r="K182" s="52">
        <f>F173</f>
        <v>3840</v>
      </c>
      <c r="L182" s="8" t="s">
        <v>12</v>
      </c>
      <c r="M182" s="8"/>
    </row>
    <row r="183" spans="1:13">
      <c r="A183" s="6"/>
      <c r="B183" s="7"/>
      <c r="C183" s="7"/>
      <c r="D183" s="7"/>
      <c r="E183" s="7"/>
      <c r="F183" s="7"/>
      <c r="G183" s="18"/>
      <c r="K183" s="18"/>
      <c r="L183" s="8"/>
      <c r="M183" s="8"/>
    </row>
    <row r="184" spans="1:13">
      <c r="A184" s="6"/>
      <c r="B184" s="7"/>
      <c r="C184" s="7"/>
      <c r="D184" s="7"/>
      <c r="E184" s="7"/>
      <c r="F184" s="32">
        <f>K182</f>
        <v>3840</v>
      </c>
      <c r="G184" s="18" t="s">
        <v>12</v>
      </c>
      <c r="H184" s="20" t="s">
        <v>13</v>
      </c>
      <c r="I184" s="20" t="s">
        <v>14</v>
      </c>
      <c r="J184" s="21">
        <v>354</v>
      </c>
      <c r="K184" s="18" t="s">
        <v>21</v>
      </c>
      <c r="L184" s="8"/>
      <c r="M184" s="19">
        <f>ROUND(F184*J184/1000,0)</f>
        <v>1359</v>
      </c>
    </row>
    <row r="185" spans="1:13">
      <c r="A185" s="6">
        <v>11</v>
      </c>
      <c r="B185" s="7" t="s">
        <v>94</v>
      </c>
      <c r="C185" s="7"/>
      <c r="D185" s="7"/>
      <c r="E185" s="7"/>
      <c r="F185" s="7"/>
      <c r="G185" s="18"/>
      <c r="K185" s="18"/>
      <c r="L185" s="8"/>
      <c r="M185" s="8"/>
    </row>
    <row r="186" spans="1:13" ht="13.5" thickBot="1">
      <c r="A186" s="6"/>
      <c r="B186" s="7" t="s">
        <v>95</v>
      </c>
      <c r="C186" s="7"/>
      <c r="D186" s="7"/>
      <c r="E186" s="7"/>
      <c r="F186" s="7"/>
      <c r="G186" s="18" t="s">
        <v>93</v>
      </c>
      <c r="K186" s="52">
        <f>K182</f>
        <v>3840</v>
      </c>
      <c r="L186" s="8"/>
      <c r="M186" s="8"/>
    </row>
    <row r="187" spans="1:13">
      <c r="A187" s="6"/>
      <c r="B187" s="7"/>
      <c r="C187" s="7"/>
      <c r="D187" s="7"/>
      <c r="E187" s="7"/>
      <c r="F187" s="32">
        <f>K182</f>
        <v>3840</v>
      </c>
      <c r="G187" s="18" t="s">
        <v>12</v>
      </c>
      <c r="H187" s="20" t="s">
        <v>13</v>
      </c>
      <c r="I187" s="20" t="s">
        <v>14</v>
      </c>
      <c r="J187" s="21">
        <v>453.75</v>
      </c>
      <c r="K187" s="18" t="s">
        <v>15</v>
      </c>
      <c r="L187" s="8" t="s">
        <v>28</v>
      </c>
      <c r="M187" s="53">
        <f>ROUND(F187*J187/1000,0)</f>
        <v>1742</v>
      </c>
    </row>
    <row r="188" spans="1:13" ht="15.75" customHeight="1">
      <c r="A188" s="6"/>
      <c r="B188" s="54" t="s">
        <v>96</v>
      </c>
      <c r="C188" s="7"/>
      <c r="D188" s="7"/>
      <c r="E188" s="7"/>
      <c r="F188" s="7"/>
      <c r="G188" s="18"/>
      <c r="K188" s="9" t="s">
        <v>11</v>
      </c>
      <c r="L188" s="10" t="s">
        <v>97</v>
      </c>
      <c r="M188" s="55">
        <f>M187+M184+M177+M173+M169+M162+M66+M60+M52+M43+M37</f>
        <v>647934</v>
      </c>
    </row>
    <row r="189" spans="1:13" ht="342.75" hidden="1" customHeight="1">
      <c r="A189" s="6"/>
      <c r="B189" s="56" t="s">
        <v>96</v>
      </c>
      <c r="C189" s="57"/>
      <c r="D189" s="58"/>
      <c r="E189" s="58"/>
      <c r="F189" s="58"/>
      <c r="G189" s="59"/>
      <c r="H189" s="58"/>
      <c r="I189" s="58"/>
      <c r="J189" s="58"/>
      <c r="K189" s="59"/>
      <c r="L189" s="60"/>
      <c r="M189" s="60"/>
    </row>
    <row r="190" spans="1:13" ht="63" hidden="1" customHeight="1">
      <c r="A190" s="6"/>
      <c r="B190" s="18"/>
      <c r="C190" s="7"/>
      <c r="D190" s="7"/>
      <c r="E190" s="7"/>
      <c r="F190" s="7"/>
      <c r="G190" s="18"/>
      <c r="H190" s="7"/>
      <c r="I190" s="7"/>
      <c r="J190" s="7"/>
      <c r="K190" s="18"/>
      <c r="L190" s="8"/>
      <c r="M190" s="8"/>
    </row>
    <row r="191" spans="1:13">
      <c r="A191" s="6" t="s">
        <v>98</v>
      </c>
      <c r="B191" s="18" t="s">
        <v>99</v>
      </c>
      <c r="C191" s="7"/>
      <c r="D191" s="7"/>
      <c r="E191" s="7"/>
      <c r="F191" s="7"/>
      <c r="G191" s="61">
        <v>77</v>
      </c>
      <c r="H191" s="7" t="s">
        <v>100</v>
      </c>
      <c r="I191" s="7"/>
      <c r="J191" s="7"/>
      <c r="K191" s="18"/>
      <c r="L191" s="8"/>
      <c r="M191" s="8"/>
    </row>
    <row r="192" spans="1:13" ht="9" customHeight="1">
      <c r="A192" s="6"/>
      <c r="B192" s="18"/>
      <c r="C192" s="7"/>
      <c r="D192" s="7"/>
      <c r="E192" s="7"/>
      <c r="F192" s="62">
        <f>G326</f>
        <v>118.08</v>
      </c>
      <c r="G192" s="18" t="s">
        <v>12</v>
      </c>
      <c r="H192" s="63" t="s">
        <v>13</v>
      </c>
      <c r="I192" s="63" t="s">
        <v>14</v>
      </c>
      <c r="J192" s="64">
        <v>3083.72</v>
      </c>
      <c r="K192" s="18" t="s">
        <v>30</v>
      </c>
      <c r="L192" s="8" t="s">
        <v>28</v>
      </c>
      <c r="M192" s="19">
        <f>ROUND(F192*J192/100,0)</f>
        <v>3641</v>
      </c>
    </row>
    <row r="193" spans="1:13" ht="12.75" customHeight="1">
      <c r="A193" s="6" t="s">
        <v>101</v>
      </c>
      <c r="B193" s="18" t="s">
        <v>102</v>
      </c>
      <c r="C193" s="7"/>
      <c r="D193" s="7"/>
      <c r="E193" s="7"/>
      <c r="F193" s="7"/>
      <c r="G193" s="61">
        <v>57</v>
      </c>
      <c r="H193" s="7" t="s">
        <v>100</v>
      </c>
      <c r="I193" s="7"/>
      <c r="J193" s="7"/>
      <c r="K193" s="18"/>
      <c r="L193" s="8"/>
      <c r="M193" s="8"/>
    </row>
    <row r="194" spans="1:13">
      <c r="A194" s="6"/>
      <c r="B194" s="18"/>
      <c r="C194" s="7"/>
      <c r="D194" s="7"/>
      <c r="E194" s="7"/>
      <c r="F194" s="62">
        <f>I326</f>
        <v>657.88</v>
      </c>
      <c r="G194" s="18" t="s">
        <v>12</v>
      </c>
      <c r="H194" s="63" t="s">
        <v>13</v>
      </c>
      <c r="I194" s="63" t="s">
        <v>14</v>
      </c>
      <c r="J194" s="64">
        <v>2432.56</v>
      </c>
      <c r="K194" s="18" t="s">
        <v>30</v>
      </c>
      <c r="L194" s="8" t="s">
        <v>28</v>
      </c>
      <c r="M194" s="19">
        <f>ROUND(F194*J194/100,0)</f>
        <v>16003</v>
      </c>
    </row>
    <row r="195" spans="1:13">
      <c r="A195" s="6" t="s">
        <v>103</v>
      </c>
      <c r="B195" s="18" t="s">
        <v>104</v>
      </c>
      <c r="C195" s="7"/>
      <c r="D195" s="7"/>
      <c r="E195" s="7"/>
      <c r="F195" s="7"/>
      <c r="G195" s="61">
        <v>86</v>
      </c>
      <c r="H195" s="7" t="s">
        <v>100</v>
      </c>
      <c r="I195" s="7"/>
      <c r="J195" s="7"/>
      <c r="K195" s="18"/>
      <c r="L195" s="8"/>
      <c r="M195" s="23"/>
    </row>
    <row r="196" spans="1:13" ht="379.5" hidden="1" customHeight="1">
      <c r="A196" s="6"/>
      <c r="B196" s="18"/>
      <c r="C196" s="7"/>
      <c r="D196" s="7"/>
      <c r="E196" s="7"/>
      <c r="F196" s="62">
        <f>J326</f>
        <v>185.74339200000003</v>
      </c>
      <c r="G196" s="18" t="s">
        <v>105</v>
      </c>
      <c r="H196" s="63" t="s">
        <v>13</v>
      </c>
      <c r="I196" s="63" t="s">
        <v>14</v>
      </c>
      <c r="J196" s="64">
        <v>32.130000000000003</v>
      </c>
      <c r="K196" s="18" t="s">
        <v>106</v>
      </c>
      <c r="L196" s="8" t="s">
        <v>28</v>
      </c>
      <c r="M196" s="19">
        <f>ROUND(F196*J196,0)</f>
        <v>5968</v>
      </c>
    </row>
    <row r="197" spans="1:13" hidden="1">
      <c r="A197" s="6" t="s">
        <v>107</v>
      </c>
      <c r="B197" s="18" t="s">
        <v>108</v>
      </c>
      <c r="C197" s="7"/>
      <c r="D197" s="7"/>
      <c r="E197" s="7"/>
      <c r="F197" s="7"/>
      <c r="G197" s="18">
        <v>25</v>
      </c>
      <c r="H197" s="50" t="s">
        <v>109</v>
      </c>
      <c r="I197" s="7"/>
      <c r="J197" s="7"/>
      <c r="K197" s="18"/>
      <c r="L197" s="8"/>
      <c r="M197" s="8"/>
    </row>
    <row r="198" spans="1:13" hidden="1">
      <c r="A198" s="6"/>
      <c r="B198" s="18"/>
      <c r="C198" s="7"/>
      <c r="D198" s="7"/>
      <c r="E198" s="7"/>
      <c r="F198" s="32">
        <f>M326</f>
        <v>31.821428571428573</v>
      </c>
      <c r="G198" s="18" t="s">
        <v>85</v>
      </c>
      <c r="H198" s="63" t="s">
        <v>13</v>
      </c>
      <c r="I198" s="63" t="s">
        <v>14</v>
      </c>
      <c r="J198" s="64">
        <v>4</v>
      </c>
      <c r="K198" s="18" t="s">
        <v>110</v>
      </c>
      <c r="L198" s="8"/>
      <c r="M198" s="23">
        <f>F198*J198</f>
        <v>127.28571428571429</v>
      </c>
    </row>
    <row r="199" spans="1:13">
      <c r="A199" s="6" t="s">
        <v>111</v>
      </c>
      <c r="B199" s="18" t="s">
        <v>112</v>
      </c>
      <c r="C199" s="7"/>
      <c r="D199" s="7"/>
      <c r="E199" s="7"/>
      <c r="F199" s="32"/>
      <c r="G199" s="18">
        <v>43</v>
      </c>
      <c r="H199" s="63" t="s">
        <v>109</v>
      </c>
      <c r="I199" s="63"/>
      <c r="J199" s="64"/>
      <c r="K199" s="18"/>
      <c r="L199" s="8"/>
      <c r="M199" s="23"/>
    </row>
    <row r="200" spans="1:13">
      <c r="A200" s="6"/>
      <c r="B200" s="18"/>
      <c r="C200" s="7"/>
      <c r="D200" s="7"/>
      <c r="E200" s="7"/>
      <c r="F200" s="65">
        <f>K326</f>
        <v>13441.68</v>
      </c>
      <c r="G200" s="18" t="s">
        <v>113</v>
      </c>
      <c r="H200" s="63"/>
      <c r="I200" s="63" t="s">
        <v>14</v>
      </c>
      <c r="J200" s="64">
        <v>669.54</v>
      </c>
      <c r="K200" s="18" t="s">
        <v>114</v>
      </c>
      <c r="L200" s="8" t="s">
        <v>28</v>
      </c>
      <c r="M200" s="19">
        <f>ROUND(F200*J200/1000,0)</f>
        <v>9000</v>
      </c>
    </row>
    <row r="201" spans="1:13">
      <c r="A201" s="6" t="s">
        <v>115</v>
      </c>
      <c r="B201" s="18" t="s">
        <v>116</v>
      </c>
      <c r="C201" s="7"/>
      <c r="D201" s="7"/>
      <c r="E201" s="7"/>
      <c r="F201" s="32">
        <v>3</v>
      </c>
      <c r="G201" s="66" t="s">
        <v>109</v>
      </c>
      <c r="H201" s="63"/>
      <c r="I201" s="63"/>
      <c r="J201" s="64"/>
      <c r="K201" s="18"/>
      <c r="L201" s="8"/>
      <c r="M201" s="23"/>
    </row>
    <row r="202" spans="1:13" ht="1.5" customHeight="1">
      <c r="A202" s="6"/>
      <c r="B202" s="18"/>
      <c r="C202" s="7"/>
      <c r="D202" s="7"/>
      <c r="E202" s="7"/>
      <c r="F202" s="32">
        <f>F173</f>
        <v>3840</v>
      </c>
      <c r="G202" s="18"/>
      <c r="H202" s="63" t="s">
        <v>13</v>
      </c>
      <c r="I202" s="63" t="s">
        <v>14</v>
      </c>
      <c r="J202" s="64">
        <v>579.41</v>
      </c>
      <c r="K202" s="18" t="s">
        <v>117</v>
      </c>
      <c r="L202" s="8" t="s">
        <v>28</v>
      </c>
      <c r="M202" s="19">
        <f>ROUND(F202*J202/100,0)</f>
        <v>22249</v>
      </c>
    </row>
    <row r="203" spans="1:13" hidden="1">
      <c r="A203" s="6" t="s">
        <v>98</v>
      </c>
      <c r="B203" s="18" t="s">
        <v>118</v>
      </c>
      <c r="C203" s="7"/>
      <c r="D203" s="7"/>
      <c r="E203" s="7"/>
      <c r="F203" s="7"/>
      <c r="G203" s="61">
        <v>47</v>
      </c>
      <c r="H203" s="7" t="s">
        <v>100</v>
      </c>
      <c r="I203" s="7"/>
      <c r="J203" s="7"/>
      <c r="K203" s="18"/>
      <c r="L203" s="8"/>
      <c r="M203" s="8"/>
    </row>
    <row r="204" spans="1:13">
      <c r="A204" s="6"/>
      <c r="B204" s="36"/>
      <c r="C204" s="67"/>
      <c r="D204" s="67"/>
      <c r="E204" s="67"/>
      <c r="F204" s="68">
        <f>M326</f>
        <v>31.821428571428573</v>
      </c>
      <c r="G204" s="36" t="s">
        <v>119</v>
      </c>
      <c r="H204" s="69" t="s">
        <v>13</v>
      </c>
      <c r="I204" s="69" t="s">
        <v>14</v>
      </c>
      <c r="J204" s="70">
        <v>19.670000000000002</v>
      </c>
      <c r="K204" s="36" t="s">
        <v>119</v>
      </c>
      <c r="L204" s="8" t="s">
        <v>28</v>
      </c>
      <c r="M204" s="37">
        <f>J204*F204</f>
        <v>625.92750000000012</v>
      </c>
    </row>
    <row r="205" spans="1:13" ht="1.5" customHeight="1">
      <c r="A205" s="2"/>
      <c r="B205" s="71" t="s">
        <v>120</v>
      </c>
      <c r="C205" s="72"/>
      <c r="D205" s="72"/>
      <c r="E205" s="72"/>
      <c r="F205" s="73"/>
      <c r="G205" s="74"/>
      <c r="H205" s="74"/>
      <c r="I205" s="74"/>
      <c r="J205" s="74"/>
      <c r="K205" s="8" t="s">
        <v>28</v>
      </c>
      <c r="L205" s="72"/>
      <c r="M205" s="75">
        <f>SUM(M192:M202)</f>
        <v>56988.28571428571</v>
      </c>
    </row>
    <row r="206" spans="1:13">
      <c r="A206" s="2"/>
      <c r="B206" s="76" t="s">
        <v>121</v>
      </c>
      <c r="C206" s="72"/>
      <c r="D206" s="72"/>
      <c r="E206" s="72"/>
      <c r="F206" s="73"/>
      <c r="G206" s="77"/>
      <c r="H206" s="74"/>
      <c r="I206" s="74"/>
      <c r="J206" s="74"/>
      <c r="K206" s="8" t="s">
        <v>28</v>
      </c>
      <c r="L206" s="74"/>
      <c r="M206" s="78">
        <f>M188</f>
        <v>647934</v>
      </c>
    </row>
    <row r="207" spans="1:13">
      <c r="A207" s="2"/>
      <c r="B207" s="79" t="s">
        <v>122</v>
      </c>
      <c r="C207" s="80">
        <v>0.1</v>
      </c>
      <c r="D207" s="72"/>
      <c r="E207" s="72"/>
      <c r="F207" s="81">
        <f>M188+M205</f>
        <v>704922.28571428568</v>
      </c>
      <c r="G207" s="77"/>
      <c r="H207" s="82"/>
      <c r="I207" s="74"/>
      <c r="J207" s="74"/>
      <c r="K207" s="8" t="s">
        <v>28</v>
      </c>
      <c r="L207" s="74"/>
      <c r="M207" s="78">
        <f>ROUND(F207*C207,0)</f>
        <v>70492</v>
      </c>
    </row>
    <row r="208" spans="1:13">
      <c r="A208" s="2"/>
      <c r="B208" s="71"/>
      <c r="C208" s="72"/>
      <c r="D208" s="72"/>
      <c r="E208" s="72"/>
      <c r="F208" s="73"/>
      <c r="G208" s="74"/>
      <c r="H208" s="74"/>
      <c r="I208" s="74"/>
      <c r="J208" s="74"/>
      <c r="K208" s="74"/>
      <c r="L208" s="74"/>
      <c r="M208" s="78">
        <f>SUM(M205:M207)</f>
        <v>775414.28571428568</v>
      </c>
    </row>
    <row r="209" spans="1:13">
      <c r="A209" s="2"/>
      <c r="B209" s="83"/>
      <c r="C209" s="2"/>
      <c r="D209" s="2"/>
      <c r="E209" s="2"/>
      <c r="F209" s="84"/>
      <c r="G209" s="2"/>
      <c r="H209" s="2"/>
      <c r="I209" s="2"/>
      <c r="J209" s="2"/>
      <c r="K209" s="85" t="s">
        <v>123</v>
      </c>
      <c r="L209" s="72" t="s">
        <v>97</v>
      </c>
      <c r="M209" s="86">
        <v>800000</v>
      </c>
    </row>
    <row r="210" spans="1:13">
      <c r="A210" s="7"/>
      <c r="B210" s="7"/>
      <c r="C210" s="7"/>
      <c r="D210" s="7"/>
      <c r="E210" s="7"/>
      <c r="F210" s="7"/>
      <c r="G210" s="7"/>
      <c r="H210" s="7"/>
      <c r="I210" s="7"/>
      <c r="J210" s="7"/>
      <c r="K210" s="87"/>
      <c r="L210" s="54"/>
      <c r="M210" s="88"/>
    </row>
    <row r="211" spans="1:13">
      <c r="A211" s="7"/>
      <c r="B211" s="7"/>
      <c r="C211" s="7"/>
      <c r="D211" s="7"/>
      <c r="E211" s="7"/>
      <c r="F211" s="7"/>
      <c r="G211" s="7"/>
      <c r="H211" s="7"/>
      <c r="I211" s="7"/>
      <c r="J211" s="7"/>
      <c r="K211" s="87"/>
      <c r="L211" s="54"/>
      <c r="M211" s="88"/>
    </row>
    <row r="212" spans="1:13">
      <c r="A212" s="7"/>
      <c r="B212" s="7"/>
      <c r="C212" s="7"/>
      <c r="D212" s="7"/>
      <c r="E212" s="7"/>
      <c r="F212" s="7"/>
      <c r="G212" s="7"/>
      <c r="H212" s="7"/>
      <c r="I212" s="7"/>
      <c r="J212" s="7"/>
      <c r="K212" s="87"/>
      <c r="L212" s="54"/>
      <c r="M212" s="88"/>
    </row>
    <row r="213" spans="1:13">
      <c r="A213" s="7"/>
      <c r="B213" s="7"/>
      <c r="C213" s="7"/>
      <c r="D213" s="7"/>
      <c r="E213" s="7"/>
      <c r="F213" s="7"/>
      <c r="G213" s="7"/>
      <c r="H213" s="7"/>
      <c r="I213" s="7"/>
      <c r="J213" s="7"/>
      <c r="K213" s="87"/>
      <c r="L213" s="54"/>
      <c r="M213" s="54"/>
    </row>
    <row r="214" spans="1:13">
      <c r="A214" s="7"/>
      <c r="B214" s="7"/>
      <c r="C214" s="7"/>
      <c r="D214" s="7"/>
      <c r="E214" s="7"/>
      <c r="F214" s="7"/>
      <c r="G214" s="7"/>
      <c r="H214" s="7"/>
      <c r="I214" s="7"/>
      <c r="J214" s="7"/>
      <c r="K214" s="87"/>
      <c r="L214" s="54"/>
      <c r="M214" s="54"/>
    </row>
    <row r="215" spans="1:13">
      <c r="B215" s="158" t="s">
        <v>124</v>
      </c>
      <c r="C215" s="158"/>
      <c r="D215" s="158"/>
      <c r="E215" s="158"/>
      <c r="I215" s="159" t="s">
        <v>154</v>
      </c>
      <c r="J215" s="159"/>
      <c r="K215" s="159"/>
      <c r="L215" s="159"/>
      <c r="M215" s="159"/>
    </row>
    <row r="216" spans="1:13">
      <c r="B216" s="144" t="s">
        <v>0</v>
      </c>
      <c r="C216" s="144"/>
      <c r="D216" s="144"/>
      <c r="E216" s="144"/>
      <c r="F216" s="89"/>
      <c r="I216" s="144" t="s">
        <v>0</v>
      </c>
      <c r="J216" s="144"/>
      <c r="K216" s="144"/>
      <c r="L216" s="144"/>
      <c r="M216" s="144"/>
    </row>
    <row r="217" spans="1:13">
      <c r="B217" s="144"/>
      <c r="C217" s="144"/>
      <c r="D217" s="144"/>
      <c r="E217" s="144"/>
      <c r="I217" s="144"/>
      <c r="J217" s="144"/>
      <c r="K217" s="144"/>
      <c r="L217" s="144"/>
    </row>
    <row r="218" spans="1:13">
      <c r="B218" s="90"/>
      <c r="C218" s="90"/>
      <c r="D218" s="90"/>
      <c r="E218" s="90"/>
      <c r="I218" s="90"/>
      <c r="J218" s="90"/>
      <c r="K218" s="90"/>
      <c r="L218" s="90"/>
    </row>
    <row r="219" spans="1:13">
      <c r="B219" s="90"/>
      <c r="C219" s="90"/>
      <c r="D219" s="90"/>
      <c r="E219" s="90"/>
      <c r="I219" s="90"/>
      <c r="J219" s="90"/>
      <c r="K219" s="90"/>
      <c r="L219" s="90"/>
    </row>
    <row r="220" spans="1:13">
      <c r="B220" s="90"/>
      <c r="C220" s="90"/>
      <c r="D220" s="90"/>
      <c r="E220" s="90"/>
      <c r="I220" s="90"/>
      <c r="J220" s="90"/>
      <c r="K220" s="90"/>
      <c r="L220" s="90"/>
    </row>
    <row r="221" spans="1:13">
      <c r="B221" s="90"/>
      <c r="C221" s="90"/>
      <c r="D221" s="90"/>
      <c r="E221" s="90"/>
      <c r="I221" s="90"/>
      <c r="J221" s="90"/>
      <c r="K221" s="90"/>
      <c r="L221" s="90"/>
    </row>
    <row r="222" spans="1:13">
      <c r="B222" s="90"/>
      <c r="C222" s="90"/>
      <c r="D222" s="90"/>
      <c r="E222" s="90"/>
      <c r="I222" s="90"/>
      <c r="J222" s="90"/>
      <c r="K222" s="90"/>
      <c r="L222" s="90"/>
    </row>
    <row r="223" spans="1:13">
      <c r="B223" s="90"/>
      <c r="C223" s="90"/>
      <c r="D223" s="90"/>
      <c r="E223" s="90"/>
      <c r="I223" s="90"/>
      <c r="J223" s="90"/>
      <c r="K223" s="90"/>
      <c r="L223" s="90"/>
    </row>
    <row r="224" spans="1:13">
      <c r="B224" s="90"/>
      <c r="C224" s="90"/>
      <c r="D224" s="90"/>
      <c r="E224" s="90"/>
      <c r="I224" s="90"/>
      <c r="J224" s="90"/>
      <c r="K224" s="90"/>
      <c r="L224" s="90"/>
    </row>
    <row r="225" spans="2:12">
      <c r="B225" s="90"/>
      <c r="C225" s="90"/>
      <c r="D225" s="90"/>
      <c r="E225" s="90"/>
      <c r="I225" s="90"/>
      <c r="J225" s="90"/>
      <c r="K225" s="90"/>
      <c r="L225" s="90"/>
    </row>
    <row r="226" spans="2:12">
      <c r="B226" s="90"/>
      <c r="C226" s="90"/>
      <c r="D226" s="90"/>
      <c r="E226" s="90"/>
      <c r="I226" s="90"/>
      <c r="J226" s="90"/>
      <c r="K226" s="90"/>
      <c r="L226" s="90"/>
    </row>
    <row r="227" spans="2:12">
      <c r="B227" s="90"/>
      <c r="C227" s="90"/>
      <c r="D227" s="90"/>
      <c r="E227" s="90"/>
      <c r="I227" s="90"/>
      <c r="J227" s="90"/>
      <c r="K227" s="90"/>
      <c r="L227" s="90"/>
    </row>
    <row r="228" spans="2:12">
      <c r="B228" s="90"/>
      <c r="C228" s="90"/>
      <c r="D228" s="90"/>
      <c r="E228" s="90"/>
      <c r="I228" s="90"/>
      <c r="J228" s="90"/>
      <c r="K228" s="90"/>
      <c r="L228" s="90"/>
    </row>
    <row r="229" spans="2:12">
      <c r="B229" s="90"/>
      <c r="C229" s="90"/>
      <c r="D229" s="90"/>
      <c r="E229" s="90"/>
      <c r="I229" s="90"/>
      <c r="J229" s="90"/>
      <c r="K229" s="90"/>
      <c r="L229" s="90"/>
    </row>
    <row r="230" spans="2:12">
      <c r="B230" s="90"/>
      <c r="C230" s="90"/>
      <c r="D230" s="90"/>
      <c r="E230" s="90"/>
      <c r="I230" s="90"/>
      <c r="J230" s="90"/>
      <c r="K230" s="90"/>
      <c r="L230" s="90"/>
    </row>
    <row r="231" spans="2:12">
      <c r="B231" s="90"/>
      <c r="C231" s="90"/>
      <c r="D231" s="90"/>
      <c r="E231" s="90"/>
      <c r="I231" s="90"/>
      <c r="J231" s="90"/>
      <c r="K231" s="90"/>
      <c r="L231" s="90"/>
    </row>
    <row r="232" spans="2:12">
      <c r="B232" s="90"/>
      <c r="C232" s="90"/>
      <c r="D232" s="90"/>
      <c r="E232" s="90"/>
      <c r="I232" s="90"/>
      <c r="J232" s="90"/>
      <c r="K232" s="90"/>
      <c r="L232" s="90"/>
    </row>
    <row r="233" spans="2:12">
      <c r="B233" s="90"/>
      <c r="C233" s="90"/>
      <c r="D233" s="90"/>
      <c r="E233" s="90"/>
      <c r="I233" s="90"/>
      <c r="J233" s="90"/>
      <c r="K233" s="90"/>
      <c r="L233" s="90"/>
    </row>
    <row r="234" spans="2:12">
      <c r="B234" s="90"/>
      <c r="C234" s="90"/>
      <c r="D234" s="90"/>
      <c r="E234" s="90"/>
      <c r="I234" s="90"/>
      <c r="J234" s="90"/>
      <c r="K234" s="90"/>
      <c r="L234" s="90"/>
    </row>
    <row r="235" spans="2:12">
      <c r="B235" s="90"/>
      <c r="C235" s="90"/>
      <c r="D235" s="90"/>
      <c r="E235" s="90"/>
      <c r="I235" s="90"/>
      <c r="J235" s="90"/>
      <c r="K235" s="90"/>
      <c r="L235" s="90"/>
    </row>
    <row r="236" spans="2:12">
      <c r="B236" s="90"/>
      <c r="C236" s="90"/>
      <c r="D236" s="90"/>
      <c r="E236" s="90"/>
      <c r="I236" s="90"/>
      <c r="J236" s="90"/>
      <c r="K236" s="90"/>
      <c r="L236" s="90"/>
    </row>
    <row r="237" spans="2:12">
      <c r="B237" s="90"/>
      <c r="C237" s="90"/>
      <c r="D237" s="90"/>
      <c r="E237" s="90"/>
      <c r="I237" s="90"/>
      <c r="J237" s="90"/>
      <c r="K237" s="90"/>
      <c r="L237" s="90"/>
    </row>
    <row r="238" spans="2:12">
      <c r="B238" s="90"/>
      <c r="C238" s="90"/>
      <c r="D238" s="90"/>
      <c r="E238" s="90"/>
      <c r="I238" s="90"/>
      <c r="J238" s="90"/>
      <c r="K238" s="90"/>
      <c r="L238" s="90"/>
    </row>
    <row r="239" spans="2:12">
      <c r="B239" s="90"/>
      <c r="C239" s="90"/>
      <c r="D239" s="90"/>
      <c r="E239" s="90"/>
      <c r="I239" s="90"/>
      <c r="J239" s="90"/>
      <c r="K239" s="90"/>
      <c r="L239" s="90"/>
    </row>
    <row r="240" spans="2:12">
      <c r="B240" s="90"/>
      <c r="C240" s="90"/>
      <c r="D240" s="90"/>
      <c r="E240" s="90"/>
      <c r="I240" s="90"/>
      <c r="J240" s="90"/>
      <c r="K240" s="90"/>
      <c r="L240" s="90"/>
    </row>
    <row r="241" spans="2:12">
      <c r="B241" s="90"/>
      <c r="C241" s="90"/>
      <c r="D241" s="90"/>
      <c r="E241" s="90"/>
      <c r="I241" s="90"/>
      <c r="J241" s="90"/>
      <c r="K241" s="90"/>
      <c r="L241" s="90"/>
    </row>
    <row r="242" spans="2:12">
      <c r="B242" s="90"/>
      <c r="C242" s="90"/>
      <c r="D242" s="90"/>
      <c r="E242" s="90"/>
      <c r="I242" s="90"/>
      <c r="J242" s="90"/>
      <c r="K242" s="90"/>
      <c r="L242" s="90"/>
    </row>
    <row r="243" spans="2:12">
      <c r="B243" s="90"/>
      <c r="C243" s="90"/>
      <c r="D243" s="90"/>
      <c r="E243" s="90"/>
      <c r="I243" s="90"/>
      <c r="J243" s="90"/>
      <c r="K243" s="90"/>
      <c r="L243" s="90"/>
    </row>
    <row r="244" spans="2:12">
      <c r="B244" s="90"/>
      <c r="C244" s="90"/>
      <c r="D244" s="90"/>
      <c r="E244" s="90"/>
      <c r="I244" s="90"/>
      <c r="J244" s="90"/>
      <c r="K244" s="90"/>
      <c r="L244" s="90"/>
    </row>
    <row r="245" spans="2:12">
      <c r="B245" s="90"/>
      <c r="C245" s="90"/>
      <c r="D245" s="90"/>
      <c r="E245" s="90"/>
      <c r="I245" s="90"/>
      <c r="J245" s="90"/>
      <c r="K245" s="90"/>
      <c r="L245" s="90"/>
    </row>
    <row r="246" spans="2:12">
      <c r="B246" s="90"/>
      <c r="C246" s="90"/>
      <c r="D246" s="90"/>
      <c r="E246" s="90"/>
      <c r="I246" s="90"/>
      <c r="J246" s="90"/>
      <c r="K246" s="90"/>
      <c r="L246" s="90"/>
    </row>
    <row r="247" spans="2:12">
      <c r="B247" s="90"/>
      <c r="C247" s="90"/>
      <c r="D247" s="90"/>
      <c r="E247" s="90"/>
      <c r="I247" s="90"/>
      <c r="J247" s="90"/>
      <c r="K247" s="90"/>
      <c r="L247" s="90"/>
    </row>
    <row r="248" spans="2:12">
      <c r="B248" s="90"/>
      <c r="C248" s="90"/>
      <c r="D248" s="90"/>
      <c r="E248" s="90"/>
      <c r="I248" s="90"/>
      <c r="J248" s="90"/>
      <c r="K248" s="90"/>
      <c r="L248" s="90"/>
    </row>
    <row r="249" spans="2:12">
      <c r="B249" s="90"/>
      <c r="C249" s="90"/>
      <c r="D249" s="90"/>
      <c r="E249" s="90"/>
      <c r="I249" s="90"/>
      <c r="J249" s="90"/>
      <c r="K249" s="90"/>
      <c r="L249" s="90"/>
    </row>
    <row r="250" spans="2:12">
      <c r="B250" s="90"/>
      <c r="C250" s="90"/>
      <c r="D250" s="90"/>
      <c r="E250" s="90"/>
      <c r="I250" s="90"/>
      <c r="J250" s="90"/>
      <c r="K250" s="90"/>
      <c r="L250" s="90"/>
    </row>
    <row r="251" spans="2:12">
      <c r="B251" s="90"/>
      <c r="C251" s="90"/>
      <c r="D251" s="90"/>
      <c r="E251" s="90"/>
      <c r="I251" s="90"/>
      <c r="J251" s="90"/>
      <c r="K251" s="90"/>
      <c r="L251" s="90"/>
    </row>
    <row r="252" spans="2:12">
      <c r="B252" s="90"/>
      <c r="C252" s="90"/>
      <c r="D252" s="90"/>
      <c r="E252" s="90"/>
      <c r="I252" s="90"/>
      <c r="J252" s="90"/>
      <c r="K252" s="90"/>
      <c r="L252" s="90"/>
    </row>
    <row r="253" spans="2:12">
      <c r="B253" s="90"/>
      <c r="C253" s="90"/>
      <c r="D253" s="90"/>
      <c r="E253" s="90"/>
      <c r="I253" s="90"/>
      <c r="J253" s="90"/>
      <c r="K253" s="90"/>
      <c r="L253" s="90"/>
    </row>
    <row r="254" spans="2:12">
      <c r="B254" s="90"/>
      <c r="C254" s="90"/>
      <c r="D254" s="90"/>
      <c r="E254" s="90"/>
      <c r="I254" s="90"/>
      <c r="J254" s="90"/>
      <c r="K254" s="90"/>
      <c r="L254" s="90"/>
    </row>
    <row r="255" spans="2:12">
      <c r="B255" s="90"/>
      <c r="C255" s="90"/>
      <c r="D255" s="90"/>
      <c r="E255" s="90"/>
      <c r="I255" s="90"/>
      <c r="J255" s="90"/>
      <c r="K255" s="90"/>
      <c r="L255" s="90"/>
    </row>
    <row r="256" spans="2:12">
      <c r="B256" s="90"/>
      <c r="C256" s="90"/>
      <c r="D256" s="90"/>
      <c r="E256" s="90"/>
      <c r="I256" s="90"/>
      <c r="J256" s="90"/>
      <c r="K256" s="90"/>
      <c r="L256" s="90"/>
    </row>
    <row r="257" spans="1:12">
      <c r="B257" s="90"/>
      <c r="C257" s="90"/>
      <c r="D257" s="90"/>
      <c r="E257" s="90"/>
      <c r="I257" s="90"/>
      <c r="J257" s="90"/>
      <c r="K257" s="90"/>
      <c r="L257" s="90"/>
    </row>
    <row r="258" spans="1:12">
      <c r="B258" s="90"/>
      <c r="C258" s="90"/>
      <c r="D258" s="90"/>
      <c r="E258" s="90"/>
      <c r="I258" s="90"/>
      <c r="J258" s="90"/>
      <c r="K258" s="90"/>
      <c r="L258" s="90"/>
    </row>
    <row r="259" spans="1:12">
      <c r="B259" s="90"/>
      <c r="C259" s="90"/>
      <c r="D259" s="90"/>
      <c r="E259" s="90"/>
      <c r="I259" s="90"/>
      <c r="J259" s="90"/>
      <c r="K259" s="90"/>
      <c r="L259" s="90"/>
    </row>
    <row r="260" spans="1:12">
      <c r="B260" s="90"/>
      <c r="C260" s="90"/>
      <c r="D260" s="90"/>
      <c r="E260" s="90"/>
      <c r="I260" s="90"/>
      <c r="J260" s="90"/>
      <c r="K260" s="90"/>
      <c r="L260" s="90"/>
    </row>
    <row r="261" spans="1:12">
      <c r="B261" s="90"/>
      <c r="C261" s="90"/>
      <c r="D261" s="90"/>
      <c r="E261" s="90"/>
      <c r="I261" s="90"/>
      <c r="J261" s="90"/>
      <c r="K261" s="90"/>
      <c r="L261" s="90"/>
    </row>
    <row r="262" spans="1:12">
      <c r="B262" s="90"/>
      <c r="C262" s="90"/>
      <c r="D262" s="90"/>
      <c r="E262" s="90"/>
      <c r="I262" s="90"/>
      <c r="J262" s="90"/>
      <c r="K262" s="90"/>
      <c r="L262" s="90"/>
    </row>
    <row r="263" spans="1:12">
      <c r="B263" s="90"/>
      <c r="C263" s="90"/>
      <c r="D263" s="90"/>
      <c r="E263" s="90"/>
      <c r="I263" s="90"/>
      <c r="J263" s="90"/>
      <c r="K263" s="90"/>
      <c r="L263" s="90"/>
    </row>
    <row r="264" spans="1:12">
      <c r="B264" s="90"/>
      <c r="C264" s="90"/>
      <c r="D264" s="90"/>
      <c r="E264" s="90"/>
      <c r="I264" s="90"/>
      <c r="J264" s="90"/>
      <c r="K264" s="90"/>
      <c r="L264" s="90"/>
    </row>
    <row r="265" spans="1:12">
      <c r="B265" s="90"/>
      <c r="C265" s="90"/>
      <c r="D265" s="90"/>
      <c r="E265" s="90"/>
      <c r="I265" s="90"/>
      <c r="J265" s="90"/>
      <c r="K265" s="90"/>
      <c r="L265" s="90"/>
    </row>
    <row r="266" spans="1:12">
      <c r="B266" s="90"/>
      <c r="C266" s="90"/>
      <c r="D266" s="90"/>
      <c r="E266" s="90"/>
      <c r="I266" s="90"/>
      <c r="J266" s="90"/>
      <c r="K266" s="90"/>
      <c r="L266" s="90"/>
    </row>
    <row r="267" spans="1:12">
      <c r="B267" s="90"/>
      <c r="C267" s="90"/>
      <c r="D267" s="90"/>
      <c r="E267" s="90"/>
      <c r="I267" s="90"/>
      <c r="J267" s="90"/>
      <c r="K267" s="90"/>
      <c r="L267" s="90"/>
    </row>
    <row r="268" spans="1:12">
      <c r="B268" s="90"/>
      <c r="C268" s="90"/>
      <c r="D268" s="90"/>
      <c r="E268" s="90"/>
      <c r="I268" s="90"/>
      <c r="J268" s="90"/>
      <c r="K268" s="90"/>
      <c r="L268" s="90"/>
    </row>
    <row r="269" spans="1:12">
      <c r="B269" s="90"/>
      <c r="C269" s="90"/>
      <c r="D269" s="90"/>
      <c r="E269" s="90"/>
      <c r="I269" s="90"/>
      <c r="J269" s="90"/>
      <c r="K269" s="90"/>
      <c r="L269" s="90"/>
    </row>
    <row r="270" spans="1:12">
      <c r="A270" s="90"/>
      <c r="B270" s="91"/>
      <c r="G270" s="92" t="s">
        <v>126</v>
      </c>
    </row>
    <row r="271" spans="1:12" hidden="1"/>
    <row r="272" spans="1:12" hidden="1"/>
    <row r="273" hidden="1"/>
    <row r="274" hidden="1"/>
    <row r="275" hidden="1"/>
    <row r="276" hidden="1"/>
    <row r="277" hidden="1"/>
    <row r="278" hidden="1"/>
    <row r="279" hidden="1"/>
    <row r="280" hidden="1"/>
    <row r="281" hidden="1"/>
    <row r="282" hidden="1"/>
    <row r="283" hidden="1"/>
    <row r="284" hidden="1"/>
    <row r="285" hidden="1"/>
    <row r="286" ht="10.5" hidden="1" customHeight="1"/>
    <row r="287" hidden="1"/>
    <row r="288" hidden="1"/>
    <row r="289" hidden="1"/>
    <row r="290" hidden="1"/>
    <row r="291" hidden="1"/>
    <row r="292" hidden="1"/>
    <row r="293" hidden="1"/>
    <row r="294" hidden="1"/>
    <row r="295" hidden="1"/>
    <row r="296" hidden="1"/>
    <row r="297" hidden="1"/>
    <row r="298" ht="1.5" hidden="1" customHeight="1"/>
    <row r="299" hidden="1"/>
    <row r="300" hidden="1"/>
    <row r="301" hidden="1"/>
    <row r="302" hidden="1"/>
    <row r="303" hidden="1"/>
    <row r="304" hidden="1"/>
    <row r="305" spans="1:13" hidden="1"/>
    <row r="306" spans="1:13" hidden="1"/>
    <row r="307" spans="1:13" hidden="1"/>
    <row r="308" spans="1:13" hidden="1"/>
    <row r="309" spans="1:13" hidden="1"/>
    <row r="310" spans="1:13" hidden="1"/>
    <row r="311" spans="1:13" hidden="1"/>
    <row r="312" spans="1:13" hidden="1"/>
    <row r="313" spans="1:13" hidden="1"/>
    <row r="314" spans="1:13" hidden="1"/>
    <row r="315" spans="1:13" ht="15.75" hidden="1">
      <c r="A315" s="90"/>
      <c r="D315" s="146" t="s">
        <v>126</v>
      </c>
      <c r="E315" s="146"/>
      <c r="F315" s="146"/>
      <c r="G315" s="146"/>
      <c r="H315" s="146"/>
      <c r="I315" s="146"/>
      <c r="J315" s="146"/>
      <c r="K315" s="93"/>
    </row>
    <row r="316" spans="1:13" ht="15" hidden="1">
      <c r="A316" s="45"/>
      <c r="B316" s="67"/>
      <c r="C316" s="67"/>
      <c r="D316" s="67"/>
      <c r="E316" s="67"/>
      <c r="F316" s="67"/>
      <c r="G316" s="94"/>
      <c r="H316" s="94"/>
      <c r="I316" s="94"/>
      <c r="J316" s="94"/>
      <c r="K316" s="94"/>
      <c r="L316" s="67"/>
      <c r="M316" s="67"/>
    </row>
    <row r="317" spans="1:13">
      <c r="A317" s="3" t="s">
        <v>1</v>
      </c>
      <c r="B317" s="153" t="s">
        <v>127</v>
      </c>
      <c r="C317" s="152"/>
      <c r="D317" s="3" t="s">
        <v>7</v>
      </c>
      <c r="E317" s="156" t="s">
        <v>128</v>
      </c>
      <c r="F317" s="156"/>
      <c r="G317" s="156" t="s">
        <v>129</v>
      </c>
      <c r="H317" s="156"/>
      <c r="I317" s="3" t="s">
        <v>130</v>
      </c>
      <c r="J317" s="3" t="s">
        <v>131</v>
      </c>
      <c r="K317" s="156" t="s">
        <v>132</v>
      </c>
      <c r="L317" s="156"/>
      <c r="M317" s="3" t="s">
        <v>133</v>
      </c>
    </row>
    <row r="318" spans="1:13">
      <c r="A318" s="3">
        <v>1</v>
      </c>
      <c r="B318" s="2" t="s">
        <v>134</v>
      </c>
      <c r="C318" s="2"/>
      <c r="D318" s="95">
        <f>F60</f>
        <v>123</v>
      </c>
      <c r="E318" s="156" t="s">
        <v>135</v>
      </c>
      <c r="F318" s="156"/>
      <c r="G318" s="157">
        <f>D318*96%</f>
        <v>118.08</v>
      </c>
      <c r="H318" s="157"/>
      <c r="I318" s="2">
        <f>D318*48%</f>
        <v>59.04</v>
      </c>
      <c r="J318" s="95">
        <f>D318*9.6%</f>
        <v>11.808</v>
      </c>
      <c r="K318" s="156" t="s">
        <v>135</v>
      </c>
      <c r="L318" s="156"/>
      <c r="M318" s="3" t="s">
        <v>135</v>
      </c>
    </row>
    <row r="319" spans="1:13">
      <c r="A319" s="3">
        <v>2</v>
      </c>
      <c r="B319" s="2" t="s">
        <v>136</v>
      </c>
      <c r="C319" s="2"/>
      <c r="D319" s="95">
        <f>F52</f>
        <v>995.68000000000006</v>
      </c>
      <c r="E319" s="156" t="s">
        <v>135</v>
      </c>
      <c r="F319" s="156"/>
      <c r="G319" s="156" t="s">
        <v>135</v>
      </c>
      <c r="H319" s="156"/>
      <c r="I319" s="2">
        <f>D319*25%</f>
        <v>248.92000000000002</v>
      </c>
      <c r="J319" s="95">
        <f>D319*3.44%</f>
        <v>34.251392000000003</v>
      </c>
      <c r="K319" s="157">
        <f>D319*1350%</f>
        <v>13441.68</v>
      </c>
      <c r="L319" s="157"/>
      <c r="M319" s="3" t="s">
        <v>135</v>
      </c>
    </row>
    <row r="320" spans="1:13" hidden="1">
      <c r="A320" s="3">
        <v>3</v>
      </c>
      <c r="B320" s="2" t="s">
        <v>137</v>
      </c>
      <c r="C320" s="2"/>
      <c r="D320" s="95">
        <f>F121</f>
        <v>0</v>
      </c>
      <c r="E320" s="156" t="s">
        <v>135</v>
      </c>
      <c r="F320" s="156"/>
      <c r="G320" s="157">
        <f>D320*88%</f>
        <v>0</v>
      </c>
      <c r="H320" s="157"/>
      <c r="I320" s="95">
        <f>D320*44%</f>
        <v>0</v>
      </c>
      <c r="J320" s="96">
        <f>D320*17.6%</f>
        <v>0</v>
      </c>
      <c r="K320" s="157" t="s">
        <v>135</v>
      </c>
      <c r="L320" s="157"/>
      <c r="M320" s="97">
        <f>D320*4%</f>
        <v>0</v>
      </c>
    </row>
    <row r="321" spans="1:13" hidden="1">
      <c r="A321" s="3">
        <v>5</v>
      </c>
      <c r="B321" s="2" t="s">
        <v>138</v>
      </c>
      <c r="C321" s="2"/>
      <c r="D321" s="95" t="e">
        <f>F95</f>
        <v>#REF!</v>
      </c>
      <c r="E321" s="156" t="s">
        <v>135</v>
      </c>
      <c r="F321" s="156"/>
      <c r="G321" s="156" t="s">
        <v>135</v>
      </c>
      <c r="H321" s="156"/>
      <c r="I321" s="95" t="e">
        <f>D321*3.6%</f>
        <v>#REF!</v>
      </c>
      <c r="J321" s="95" t="e">
        <f>D321*0.73%</f>
        <v>#REF!</v>
      </c>
      <c r="K321" s="156"/>
      <c r="L321" s="156"/>
      <c r="M321" s="3"/>
    </row>
    <row r="322" spans="1:13">
      <c r="A322" s="3">
        <v>4</v>
      </c>
      <c r="B322" s="84" t="s">
        <v>138</v>
      </c>
      <c r="C322" s="98"/>
      <c r="D322" s="99">
        <f>F66</f>
        <v>40</v>
      </c>
      <c r="E322" s="3"/>
      <c r="F322" s="3"/>
      <c r="G322" s="4"/>
      <c r="H322" s="5"/>
      <c r="I322" s="95">
        <f>D322*3.6%</f>
        <v>1.4400000000000002</v>
      </c>
      <c r="J322" s="95">
        <f>D322*0.73%</f>
        <v>0.29199999999999998</v>
      </c>
      <c r="K322" s="3"/>
      <c r="L322" s="3"/>
      <c r="M322" s="3"/>
    </row>
    <row r="323" spans="1:13">
      <c r="A323" s="3"/>
      <c r="B323" s="84" t="s">
        <v>139</v>
      </c>
      <c r="C323" s="98"/>
      <c r="D323" s="99">
        <f>F162</f>
        <v>792</v>
      </c>
      <c r="E323" s="100"/>
      <c r="F323" s="3"/>
      <c r="G323" s="101"/>
      <c r="H323" s="102"/>
      <c r="I323" s="95">
        <f>D323*44%</f>
        <v>348.48</v>
      </c>
      <c r="J323" s="95">
        <f>D323*17.6%</f>
        <v>139.39200000000002</v>
      </c>
      <c r="K323" s="3"/>
      <c r="L323" s="3"/>
      <c r="M323" s="97">
        <f>F169</f>
        <v>31.821428571428573</v>
      </c>
    </row>
    <row r="324" spans="1:13">
      <c r="A324" s="3"/>
      <c r="B324" s="84"/>
      <c r="C324" s="98"/>
      <c r="D324" s="99"/>
      <c r="E324" s="100"/>
      <c r="F324" s="3"/>
      <c r="G324" s="101"/>
      <c r="H324" s="102"/>
      <c r="I324" s="95"/>
      <c r="J324" s="95"/>
      <c r="K324" s="3"/>
      <c r="L324" s="3"/>
      <c r="M324" s="3"/>
    </row>
    <row r="325" spans="1:13">
      <c r="A325" s="3"/>
      <c r="B325" s="153" t="s">
        <v>140</v>
      </c>
      <c r="C325" s="151"/>
      <c r="D325" s="152"/>
      <c r="E325" s="156">
        <f>SUM(E318:E321)</f>
        <v>0</v>
      </c>
      <c r="F325" s="156"/>
      <c r="G325" s="160">
        <f>G318+H323</f>
        <v>118.08</v>
      </c>
      <c r="H325" s="161"/>
      <c r="I325" s="95">
        <f>I323+I322+I319+I318</f>
        <v>657.88</v>
      </c>
      <c r="J325" s="95">
        <f>J323+J322+J319+J318</f>
        <v>185.74339200000003</v>
      </c>
      <c r="K325" s="157">
        <f>K319</f>
        <v>13441.68</v>
      </c>
      <c r="L325" s="157"/>
      <c r="M325" s="97">
        <f>M323</f>
        <v>31.821428571428573</v>
      </c>
    </row>
    <row r="326" spans="1:13">
      <c r="A326" s="3"/>
      <c r="B326" s="162" t="s">
        <v>141</v>
      </c>
      <c r="C326" s="163"/>
      <c r="D326" s="164"/>
      <c r="E326" s="165">
        <f>E325</f>
        <v>0</v>
      </c>
      <c r="F326" s="166"/>
      <c r="G326" s="165">
        <f>G325</f>
        <v>118.08</v>
      </c>
      <c r="H326" s="164"/>
      <c r="I326" s="103">
        <f>I325</f>
        <v>657.88</v>
      </c>
      <c r="J326" s="103">
        <f>J325</f>
        <v>185.74339200000003</v>
      </c>
      <c r="K326" s="165">
        <f>K325</f>
        <v>13441.68</v>
      </c>
      <c r="L326" s="166"/>
      <c r="M326" s="104">
        <f>M325</f>
        <v>31.821428571428573</v>
      </c>
    </row>
    <row r="327" spans="1:13">
      <c r="A327" s="90"/>
    </row>
    <row r="328" spans="1:13">
      <c r="G328" s="167"/>
      <c r="H328" s="167"/>
    </row>
    <row r="329" spans="1:13">
      <c r="G329" s="24"/>
      <c r="H329" s="24"/>
    </row>
    <row r="330" spans="1:13">
      <c r="G330" s="24"/>
      <c r="H330" s="24"/>
    </row>
    <row r="331" spans="1:13">
      <c r="G331" s="24"/>
      <c r="H331" s="24"/>
    </row>
    <row r="333" spans="1:13">
      <c r="B333" s="158"/>
      <c r="C333" s="158"/>
      <c r="D333" s="158"/>
      <c r="E333" s="158"/>
      <c r="I333" s="159" t="s">
        <v>125</v>
      </c>
      <c r="J333" s="159"/>
      <c r="K333" s="159"/>
      <c r="L333" s="159"/>
      <c r="M333" s="159"/>
    </row>
    <row r="334" spans="1:13">
      <c r="B334" s="144"/>
      <c r="C334" s="144"/>
      <c r="D334" s="144"/>
      <c r="E334" s="144"/>
      <c r="F334" s="89"/>
      <c r="I334" s="144" t="s">
        <v>0</v>
      </c>
      <c r="J334" s="144"/>
      <c r="K334" s="144"/>
      <c r="L334" s="144"/>
      <c r="M334" s="144"/>
    </row>
    <row r="335" spans="1:13">
      <c r="B335" s="144"/>
      <c r="C335" s="144"/>
      <c r="D335" s="144"/>
      <c r="E335" s="144"/>
      <c r="I335" s="144"/>
      <c r="J335" s="144"/>
      <c r="K335" s="144"/>
      <c r="L335" s="144"/>
    </row>
    <row r="336" spans="1:13">
      <c r="B336" s="90"/>
      <c r="C336" s="90"/>
      <c r="D336" s="90"/>
      <c r="E336" s="90"/>
      <c r="I336" s="90"/>
      <c r="J336" s="90"/>
      <c r="K336" s="90"/>
      <c r="L336" s="90"/>
    </row>
    <row r="337" spans="2:12">
      <c r="B337" s="90"/>
      <c r="C337" s="90"/>
      <c r="D337" s="90"/>
      <c r="E337" s="90"/>
      <c r="I337" s="90"/>
      <c r="J337" s="90"/>
      <c r="K337" s="90"/>
      <c r="L337" s="90"/>
    </row>
    <row r="338" spans="2:12">
      <c r="B338" s="90"/>
      <c r="C338" s="90"/>
      <c r="D338" s="90"/>
      <c r="E338" s="90"/>
      <c r="I338" s="90"/>
      <c r="J338" s="90"/>
      <c r="K338" s="90"/>
      <c r="L338" s="90"/>
    </row>
    <row r="339" spans="2:12">
      <c r="B339" s="90"/>
      <c r="C339" s="90"/>
      <c r="D339" s="90"/>
      <c r="E339" s="90"/>
      <c r="I339" s="90"/>
      <c r="J339" s="90"/>
      <c r="K339" s="90"/>
      <c r="L339" s="90"/>
    </row>
    <row r="340" spans="2:12">
      <c r="B340" s="90"/>
      <c r="C340" s="90"/>
      <c r="D340" s="90"/>
      <c r="E340" s="90"/>
      <c r="I340" s="90"/>
      <c r="J340" s="90"/>
      <c r="K340" s="90"/>
      <c r="L340" s="90"/>
    </row>
    <row r="341" spans="2:12">
      <c r="B341" s="90"/>
      <c r="C341" s="90"/>
      <c r="D341" s="90"/>
      <c r="E341" s="90"/>
      <c r="I341" s="90"/>
      <c r="J341" s="90"/>
      <c r="K341" s="90"/>
      <c r="L341" s="90"/>
    </row>
    <row r="342" spans="2:12">
      <c r="B342" s="90"/>
      <c r="C342" s="90"/>
      <c r="D342" s="90"/>
      <c r="E342" s="90"/>
      <c r="I342" s="90"/>
      <c r="J342" s="90"/>
      <c r="K342" s="90"/>
      <c r="L342" s="90"/>
    </row>
    <row r="343" spans="2:12">
      <c r="B343" s="90"/>
      <c r="C343" s="90"/>
      <c r="D343" s="90"/>
      <c r="E343" s="90"/>
      <c r="I343" s="90"/>
      <c r="J343" s="90"/>
      <c r="K343" s="90"/>
      <c r="L343" s="90"/>
    </row>
    <row r="344" spans="2:12">
      <c r="B344" s="90"/>
      <c r="C344" s="90"/>
      <c r="D344" s="90"/>
      <c r="E344" s="90"/>
      <c r="I344" s="90"/>
      <c r="J344" s="90"/>
      <c r="K344" s="90"/>
      <c r="L344" s="90"/>
    </row>
    <row r="362" spans="2:11" ht="15.75">
      <c r="B362" s="146"/>
      <c r="C362" s="146"/>
      <c r="D362" s="146"/>
      <c r="E362" s="146"/>
      <c r="F362" s="146"/>
      <c r="G362" s="146"/>
      <c r="H362" s="146"/>
      <c r="I362" s="146"/>
      <c r="J362" s="146"/>
      <c r="K362" s="146"/>
    </row>
  </sheetData>
  <mergeCells count="70">
    <mergeCell ref="B334:E334"/>
    <mergeCell ref="I334:M334"/>
    <mergeCell ref="B335:E335"/>
    <mergeCell ref="I335:L335"/>
    <mergeCell ref="B362:K362"/>
    <mergeCell ref="B333:E333"/>
    <mergeCell ref="I333:M333"/>
    <mergeCell ref="E321:F321"/>
    <mergeCell ref="G321:H321"/>
    <mergeCell ref="K321:L321"/>
    <mergeCell ref="B325:D325"/>
    <mergeCell ref="E325:F325"/>
    <mergeCell ref="G325:H325"/>
    <mergeCell ref="K325:L325"/>
    <mergeCell ref="B326:D326"/>
    <mergeCell ref="E326:F326"/>
    <mergeCell ref="G326:H326"/>
    <mergeCell ref="K326:L326"/>
    <mergeCell ref="G328:H328"/>
    <mergeCell ref="E319:F319"/>
    <mergeCell ref="G319:H319"/>
    <mergeCell ref="K319:L319"/>
    <mergeCell ref="E320:F320"/>
    <mergeCell ref="G320:H320"/>
    <mergeCell ref="K320:L320"/>
    <mergeCell ref="E318:F318"/>
    <mergeCell ref="G318:H318"/>
    <mergeCell ref="K318:L318"/>
    <mergeCell ref="B165:F165"/>
    <mergeCell ref="B215:E215"/>
    <mergeCell ref="I215:M215"/>
    <mergeCell ref="B216:E216"/>
    <mergeCell ref="I216:M216"/>
    <mergeCell ref="B217:E217"/>
    <mergeCell ref="I217:L217"/>
    <mergeCell ref="D315:J315"/>
    <mergeCell ref="B317:C317"/>
    <mergeCell ref="E317:F317"/>
    <mergeCell ref="G317:H317"/>
    <mergeCell ref="K317:L317"/>
    <mergeCell ref="B164:F164"/>
    <mergeCell ref="B125:F125"/>
    <mergeCell ref="H129:J129"/>
    <mergeCell ref="B150:F150"/>
    <mergeCell ref="B151:F151"/>
    <mergeCell ref="B152:F152"/>
    <mergeCell ref="B153:F153"/>
    <mergeCell ref="B154:F154"/>
    <mergeCell ref="B155:F155"/>
    <mergeCell ref="B156:F156"/>
    <mergeCell ref="B157:E157"/>
    <mergeCell ref="B163:F163"/>
    <mergeCell ref="B124:F124"/>
    <mergeCell ref="B32:F32"/>
    <mergeCell ref="B33:F33"/>
    <mergeCell ref="B109:F109"/>
    <mergeCell ref="B110:F110"/>
    <mergeCell ref="B111:F111"/>
    <mergeCell ref="B112:F112"/>
    <mergeCell ref="B113:F113"/>
    <mergeCell ref="B114:F114"/>
    <mergeCell ref="B115:F115"/>
    <mergeCell ref="B116:E116"/>
    <mergeCell ref="B123:F123"/>
    <mergeCell ref="B31:F31"/>
    <mergeCell ref="A1:M1"/>
    <mergeCell ref="E2:H2"/>
    <mergeCell ref="A3:M3"/>
    <mergeCell ref="B4:F4"/>
    <mergeCell ref="K4:L4"/>
  </mergeCells>
  <printOptions horizontalCentered="1"/>
  <pageMargins left="0.25" right="0.25" top="0.24" bottom="0.28999999999999998" header="0.17" footer="0.16"/>
  <pageSetup paperSize="5" orientation="portrait" r:id="rId1"/>
  <headerFooter alignWithMargins="0"/>
</worksheet>
</file>

<file path=xl/worksheets/sheet4.xml><?xml version="1.0" encoding="utf-8"?>
<worksheet xmlns="http://schemas.openxmlformats.org/spreadsheetml/2006/main" xmlns:r="http://schemas.openxmlformats.org/officeDocument/2006/relationships">
  <dimension ref="A1:M250"/>
  <sheetViews>
    <sheetView topLeftCell="A157" workbookViewId="0">
      <selection activeCell="F180" sqref="F179:F180"/>
    </sheetView>
  </sheetViews>
  <sheetFormatPr defaultRowHeight="12.75"/>
  <cols>
    <col min="1" max="1" width="3.140625" style="1" customWidth="1"/>
    <col min="2" max="2" width="9.140625" style="1"/>
    <col min="3" max="3" width="8.7109375" style="1" customWidth="1"/>
    <col min="4" max="4" width="7.7109375" style="1" customWidth="1"/>
    <col min="5" max="5" width="7.7109375" style="1" bestFit="1" customWidth="1"/>
    <col min="6" max="6" width="7.85546875" style="1" customWidth="1"/>
    <col min="7" max="7" width="7.5703125" style="1" customWidth="1"/>
    <col min="8" max="8" width="6.5703125" style="1" customWidth="1"/>
    <col min="9" max="9" width="10.28515625" style="1" customWidth="1"/>
    <col min="10" max="10" width="8.5703125" style="1" bestFit="1" customWidth="1"/>
    <col min="11" max="11" width="9.140625" style="1"/>
    <col min="12" max="12" width="3.140625" style="1" customWidth="1"/>
    <col min="13" max="13" width="11.5703125" style="1" customWidth="1"/>
    <col min="14" max="256" width="9.140625" style="1"/>
    <col min="257" max="257" width="3.140625" style="1" customWidth="1"/>
    <col min="258" max="258" width="9.140625" style="1"/>
    <col min="259" max="259" width="8.7109375" style="1" customWidth="1"/>
    <col min="260" max="260" width="7.7109375" style="1" customWidth="1"/>
    <col min="261" max="261" width="7.7109375" style="1" bestFit="1" customWidth="1"/>
    <col min="262" max="262" width="7.85546875" style="1" customWidth="1"/>
    <col min="263" max="263" width="7.5703125" style="1" customWidth="1"/>
    <col min="264" max="264" width="9.5703125" style="1" customWidth="1"/>
    <col min="265" max="265" width="10.28515625" style="1" customWidth="1"/>
    <col min="266" max="266" width="8.5703125" style="1" bestFit="1" customWidth="1"/>
    <col min="267" max="267" width="9.140625" style="1"/>
    <col min="268" max="268" width="3.140625" style="1" customWidth="1"/>
    <col min="269" max="269" width="11.5703125" style="1" customWidth="1"/>
    <col min="270" max="512" width="9.140625" style="1"/>
    <col min="513" max="513" width="3.140625" style="1" customWidth="1"/>
    <col min="514" max="514" width="9.140625" style="1"/>
    <col min="515" max="515" width="8.7109375" style="1" customWidth="1"/>
    <col min="516" max="516" width="7.7109375" style="1" customWidth="1"/>
    <col min="517" max="517" width="7.7109375" style="1" bestFit="1" customWidth="1"/>
    <col min="518" max="518" width="7.85546875" style="1" customWidth="1"/>
    <col min="519" max="519" width="7.5703125" style="1" customWidth="1"/>
    <col min="520" max="520" width="9.5703125" style="1" customWidth="1"/>
    <col min="521" max="521" width="10.28515625" style="1" customWidth="1"/>
    <col min="522" max="522" width="8.5703125" style="1" bestFit="1" customWidth="1"/>
    <col min="523" max="523" width="9.140625" style="1"/>
    <col min="524" max="524" width="3.140625" style="1" customWidth="1"/>
    <col min="525" max="525" width="11.5703125" style="1" customWidth="1"/>
    <col min="526" max="768" width="9.140625" style="1"/>
    <col min="769" max="769" width="3.140625" style="1" customWidth="1"/>
    <col min="770" max="770" width="9.140625" style="1"/>
    <col min="771" max="771" width="8.7109375" style="1" customWidth="1"/>
    <col min="772" max="772" width="7.7109375" style="1" customWidth="1"/>
    <col min="773" max="773" width="7.7109375" style="1" bestFit="1" customWidth="1"/>
    <col min="774" max="774" width="7.85546875" style="1" customWidth="1"/>
    <col min="775" max="775" width="7.5703125" style="1" customWidth="1"/>
    <col min="776" max="776" width="9.5703125" style="1" customWidth="1"/>
    <col min="777" max="777" width="10.28515625" style="1" customWidth="1"/>
    <col min="778" max="778" width="8.5703125" style="1" bestFit="1" customWidth="1"/>
    <col min="779" max="779" width="9.140625" style="1"/>
    <col min="780" max="780" width="3.140625" style="1" customWidth="1"/>
    <col min="781" max="781" width="11.5703125" style="1" customWidth="1"/>
    <col min="782" max="1024" width="9.140625" style="1"/>
    <col min="1025" max="1025" width="3.140625" style="1" customWidth="1"/>
    <col min="1026" max="1026" width="9.140625" style="1"/>
    <col min="1027" max="1027" width="8.7109375" style="1" customWidth="1"/>
    <col min="1028" max="1028" width="7.7109375" style="1" customWidth="1"/>
    <col min="1029" max="1029" width="7.7109375" style="1" bestFit="1" customWidth="1"/>
    <col min="1030" max="1030" width="7.85546875" style="1" customWidth="1"/>
    <col min="1031" max="1031" width="7.5703125" style="1" customWidth="1"/>
    <col min="1032" max="1032" width="9.5703125" style="1" customWidth="1"/>
    <col min="1033" max="1033" width="10.28515625" style="1" customWidth="1"/>
    <col min="1034" max="1034" width="8.5703125" style="1" bestFit="1" customWidth="1"/>
    <col min="1035" max="1035" width="9.140625" style="1"/>
    <col min="1036" max="1036" width="3.140625" style="1" customWidth="1"/>
    <col min="1037" max="1037" width="11.5703125" style="1" customWidth="1"/>
    <col min="1038" max="1280" width="9.140625" style="1"/>
    <col min="1281" max="1281" width="3.140625" style="1" customWidth="1"/>
    <col min="1282" max="1282" width="9.140625" style="1"/>
    <col min="1283" max="1283" width="8.7109375" style="1" customWidth="1"/>
    <col min="1284" max="1284" width="7.7109375" style="1" customWidth="1"/>
    <col min="1285" max="1285" width="7.7109375" style="1" bestFit="1" customWidth="1"/>
    <col min="1286" max="1286" width="7.85546875" style="1" customWidth="1"/>
    <col min="1287" max="1287" width="7.5703125" style="1" customWidth="1"/>
    <col min="1288" max="1288" width="9.5703125" style="1" customWidth="1"/>
    <col min="1289" max="1289" width="10.28515625" style="1" customWidth="1"/>
    <col min="1290" max="1290" width="8.5703125" style="1" bestFit="1" customWidth="1"/>
    <col min="1291" max="1291" width="9.140625" style="1"/>
    <col min="1292" max="1292" width="3.140625" style="1" customWidth="1"/>
    <col min="1293" max="1293" width="11.5703125" style="1" customWidth="1"/>
    <col min="1294" max="1536" width="9.140625" style="1"/>
    <col min="1537" max="1537" width="3.140625" style="1" customWidth="1"/>
    <col min="1538" max="1538" width="9.140625" style="1"/>
    <col min="1539" max="1539" width="8.7109375" style="1" customWidth="1"/>
    <col min="1540" max="1540" width="7.7109375" style="1" customWidth="1"/>
    <col min="1541" max="1541" width="7.7109375" style="1" bestFit="1" customWidth="1"/>
    <col min="1542" max="1542" width="7.85546875" style="1" customWidth="1"/>
    <col min="1543" max="1543" width="7.5703125" style="1" customWidth="1"/>
    <col min="1544" max="1544" width="9.5703125" style="1" customWidth="1"/>
    <col min="1545" max="1545" width="10.28515625" style="1" customWidth="1"/>
    <col min="1546" max="1546" width="8.5703125" style="1" bestFit="1" customWidth="1"/>
    <col min="1547" max="1547" width="9.140625" style="1"/>
    <col min="1548" max="1548" width="3.140625" style="1" customWidth="1"/>
    <col min="1549" max="1549" width="11.5703125" style="1" customWidth="1"/>
    <col min="1550" max="1792" width="9.140625" style="1"/>
    <col min="1793" max="1793" width="3.140625" style="1" customWidth="1"/>
    <col min="1794" max="1794" width="9.140625" style="1"/>
    <col min="1795" max="1795" width="8.7109375" style="1" customWidth="1"/>
    <col min="1796" max="1796" width="7.7109375" style="1" customWidth="1"/>
    <col min="1797" max="1797" width="7.7109375" style="1" bestFit="1" customWidth="1"/>
    <col min="1798" max="1798" width="7.85546875" style="1" customWidth="1"/>
    <col min="1799" max="1799" width="7.5703125" style="1" customWidth="1"/>
    <col min="1800" max="1800" width="9.5703125" style="1" customWidth="1"/>
    <col min="1801" max="1801" width="10.28515625" style="1" customWidth="1"/>
    <col min="1802" max="1802" width="8.5703125" style="1" bestFit="1" customWidth="1"/>
    <col min="1803" max="1803" width="9.140625" style="1"/>
    <col min="1804" max="1804" width="3.140625" style="1" customWidth="1"/>
    <col min="1805" max="1805" width="11.5703125" style="1" customWidth="1"/>
    <col min="1806" max="2048" width="9.140625" style="1"/>
    <col min="2049" max="2049" width="3.140625" style="1" customWidth="1"/>
    <col min="2050" max="2050" width="9.140625" style="1"/>
    <col min="2051" max="2051" width="8.7109375" style="1" customWidth="1"/>
    <col min="2052" max="2052" width="7.7109375" style="1" customWidth="1"/>
    <col min="2053" max="2053" width="7.7109375" style="1" bestFit="1" customWidth="1"/>
    <col min="2054" max="2054" width="7.85546875" style="1" customWidth="1"/>
    <col min="2055" max="2055" width="7.5703125" style="1" customWidth="1"/>
    <col min="2056" max="2056" width="9.5703125" style="1" customWidth="1"/>
    <col min="2057" max="2057" width="10.28515625" style="1" customWidth="1"/>
    <col min="2058" max="2058" width="8.5703125" style="1" bestFit="1" customWidth="1"/>
    <col min="2059" max="2059" width="9.140625" style="1"/>
    <col min="2060" max="2060" width="3.140625" style="1" customWidth="1"/>
    <col min="2061" max="2061" width="11.5703125" style="1" customWidth="1"/>
    <col min="2062" max="2304" width="9.140625" style="1"/>
    <col min="2305" max="2305" width="3.140625" style="1" customWidth="1"/>
    <col min="2306" max="2306" width="9.140625" style="1"/>
    <col min="2307" max="2307" width="8.7109375" style="1" customWidth="1"/>
    <col min="2308" max="2308" width="7.7109375" style="1" customWidth="1"/>
    <col min="2309" max="2309" width="7.7109375" style="1" bestFit="1" customWidth="1"/>
    <col min="2310" max="2310" width="7.85546875" style="1" customWidth="1"/>
    <col min="2311" max="2311" width="7.5703125" style="1" customWidth="1"/>
    <col min="2312" max="2312" width="9.5703125" style="1" customWidth="1"/>
    <col min="2313" max="2313" width="10.28515625" style="1" customWidth="1"/>
    <col min="2314" max="2314" width="8.5703125" style="1" bestFit="1" customWidth="1"/>
    <col min="2315" max="2315" width="9.140625" style="1"/>
    <col min="2316" max="2316" width="3.140625" style="1" customWidth="1"/>
    <col min="2317" max="2317" width="11.5703125" style="1" customWidth="1"/>
    <col min="2318" max="2560" width="9.140625" style="1"/>
    <col min="2561" max="2561" width="3.140625" style="1" customWidth="1"/>
    <col min="2562" max="2562" width="9.140625" style="1"/>
    <col min="2563" max="2563" width="8.7109375" style="1" customWidth="1"/>
    <col min="2564" max="2564" width="7.7109375" style="1" customWidth="1"/>
    <col min="2565" max="2565" width="7.7109375" style="1" bestFit="1" customWidth="1"/>
    <col min="2566" max="2566" width="7.85546875" style="1" customWidth="1"/>
    <col min="2567" max="2567" width="7.5703125" style="1" customWidth="1"/>
    <col min="2568" max="2568" width="9.5703125" style="1" customWidth="1"/>
    <col min="2569" max="2569" width="10.28515625" style="1" customWidth="1"/>
    <col min="2570" max="2570" width="8.5703125" style="1" bestFit="1" customWidth="1"/>
    <col min="2571" max="2571" width="9.140625" style="1"/>
    <col min="2572" max="2572" width="3.140625" style="1" customWidth="1"/>
    <col min="2573" max="2573" width="11.5703125" style="1" customWidth="1"/>
    <col min="2574" max="2816" width="9.140625" style="1"/>
    <col min="2817" max="2817" width="3.140625" style="1" customWidth="1"/>
    <col min="2818" max="2818" width="9.140625" style="1"/>
    <col min="2819" max="2819" width="8.7109375" style="1" customWidth="1"/>
    <col min="2820" max="2820" width="7.7109375" style="1" customWidth="1"/>
    <col min="2821" max="2821" width="7.7109375" style="1" bestFit="1" customWidth="1"/>
    <col min="2822" max="2822" width="7.85546875" style="1" customWidth="1"/>
    <col min="2823" max="2823" width="7.5703125" style="1" customWidth="1"/>
    <col min="2824" max="2824" width="9.5703125" style="1" customWidth="1"/>
    <col min="2825" max="2825" width="10.28515625" style="1" customWidth="1"/>
    <col min="2826" max="2826" width="8.5703125" style="1" bestFit="1" customWidth="1"/>
    <col min="2827" max="2827" width="9.140625" style="1"/>
    <col min="2828" max="2828" width="3.140625" style="1" customWidth="1"/>
    <col min="2829" max="2829" width="11.5703125" style="1" customWidth="1"/>
    <col min="2830" max="3072" width="9.140625" style="1"/>
    <col min="3073" max="3073" width="3.140625" style="1" customWidth="1"/>
    <col min="3074" max="3074" width="9.140625" style="1"/>
    <col min="3075" max="3075" width="8.7109375" style="1" customWidth="1"/>
    <col min="3076" max="3076" width="7.7109375" style="1" customWidth="1"/>
    <col min="3077" max="3077" width="7.7109375" style="1" bestFit="1" customWidth="1"/>
    <col min="3078" max="3078" width="7.85546875" style="1" customWidth="1"/>
    <col min="3079" max="3079" width="7.5703125" style="1" customWidth="1"/>
    <col min="3080" max="3080" width="9.5703125" style="1" customWidth="1"/>
    <col min="3081" max="3081" width="10.28515625" style="1" customWidth="1"/>
    <col min="3082" max="3082" width="8.5703125" style="1" bestFit="1" customWidth="1"/>
    <col min="3083" max="3083" width="9.140625" style="1"/>
    <col min="3084" max="3084" width="3.140625" style="1" customWidth="1"/>
    <col min="3085" max="3085" width="11.5703125" style="1" customWidth="1"/>
    <col min="3086" max="3328" width="9.140625" style="1"/>
    <col min="3329" max="3329" width="3.140625" style="1" customWidth="1"/>
    <col min="3330" max="3330" width="9.140625" style="1"/>
    <col min="3331" max="3331" width="8.7109375" style="1" customWidth="1"/>
    <col min="3332" max="3332" width="7.7109375" style="1" customWidth="1"/>
    <col min="3333" max="3333" width="7.7109375" style="1" bestFit="1" customWidth="1"/>
    <col min="3334" max="3334" width="7.85546875" style="1" customWidth="1"/>
    <col min="3335" max="3335" width="7.5703125" style="1" customWidth="1"/>
    <col min="3336" max="3336" width="9.5703125" style="1" customWidth="1"/>
    <col min="3337" max="3337" width="10.28515625" style="1" customWidth="1"/>
    <col min="3338" max="3338" width="8.5703125" style="1" bestFit="1" customWidth="1"/>
    <col min="3339" max="3339" width="9.140625" style="1"/>
    <col min="3340" max="3340" width="3.140625" style="1" customWidth="1"/>
    <col min="3341" max="3341" width="11.5703125" style="1" customWidth="1"/>
    <col min="3342" max="3584" width="9.140625" style="1"/>
    <col min="3585" max="3585" width="3.140625" style="1" customWidth="1"/>
    <col min="3586" max="3586" width="9.140625" style="1"/>
    <col min="3587" max="3587" width="8.7109375" style="1" customWidth="1"/>
    <col min="3588" max="3588" width="7.7109375" style="1" customWidth="1"/>
    <col min="3589" max="3589" width="7.7109375" style="1" bestFit="1" customWidth="1"/>
    <col min="3590" max="3590" width="7.85546875" style="1" customWidth="1"/>
    <col min="3591" max="3591" width="7.5703125" style="1" customWidth="1"/>
    <col min="3592" max="3592" width="9.5703125" style="1" customWidth="1"/>
    <col min="3593" max="3593" width="10.28515625" style="1" customWidth="1"/>
    <col min="3594" max="3594" width="8.5703125" style="1" bestFit="1" customWidth="1"/>
    <col min="3595" max="3595" width="9.140625" style="1"/>
    <col min="3596" max="3596" width="3.140625" style="1" customWidth="1"/>
    <col min="3597" max="3597" width="11.5703125" style="1" customWidth="1"/>
    <col min="3598" max="3840" width="9.140625" style="1"/>
    <col min="3841" max="3841" width="3.140625" style="1" customWidth="1"/>
    <col min="3842" max="3842" width="9.140625" style="1"/>
    <col min="3843" max="3843" width="8.7109375" style="1" customWidth="1"/>
    <col min="3844" max="3844" width="7.7109375" style="1" customWidth="1"/>
    <col min="3845" max="3845" width="7.7109375" style="1" bestFit="1" customWidth="1"/>
    <col min="3846" max="3846" width="7.85546875" style="1" customWidth="1"/>
    <col min="3847" max="3847" width="7.5703125" style="1" customWidth="1"/>
    <col min="3848" max="3848" width="9.5703125" style="1" customWidth="1"/>
    <col min="3849" max="3849" width="10.28515625" style="1" customWidth="1"/>
    <col min="3850" max="3850" width="8.5703125" style="1" bestFit="1" customWidth="1"/>
    <col min="3851" max="3851" width="9.140625" style="1"/>
    <col min="3852" max="3852" width="3.140625" style="1" customWidth="1"/>
    <col min="3853" max="3853" width="11.5703125" style="1" customWidth="1"/>
    <col min="3854" max="4096" width="9.140625" style="1"/>
    <col min="4097" max="4097" width="3.140625" style="1" customWidth="1"/>
    <col min="4098" max="4098" width="9.140625" style="1"/>
    <col min="4099" max="4099" width="8.7109375" style="1" customWidth="1"/>
    <col min="4100" max="4100" width="7.7109375" style="1" customWidth="1"/>
    <col min="4101" max="4101" width="7.7109375" style="1" bestFit="1" customWidth="1"/>
    <col min="4102" max="4102" width="7.85546875" style="1" customWidth="1"/>
    <col min="4103" max="4103" width="7.5703125" style="1" customWidth="1"/>
    <col min="4104" max="4104" width="9.5703125" style="1" customWidth="1"/>
    <col min="4105" max="4105" width="10.28515625" style="1" customWidth="1"/>
    <col min="4106" max="4106" width="8.5703125" style="1" bestFit="1" customWidth="1"/>
    <col min="4107" max="4107" width="9.140625" style="1"/>
    <col min="4108" max="4108" width="3.140625" style="1" customWidth="1"/>
    <col min="4109" max="4109" width="11.5703125" style="1" customWidth="1"/>
    <col min="4110" max="4352" width="9.140625" style="1"/>
    <col min="4353" max="4353" width="3.140625" style="1" customWidth="1"/>
    <col min="4354" max="4354" width="9.140625" style="1"/>
    <col min="4355" max="4355" width="8.7109375" style="1" customWidth="1"/>
    <col min="4356" max="4356" width="7.7109375" style="1" customWidth="1"/>
    <col min="4357" max="4357" width="7.7109375" style="1" bestFit="1" customWidth="1"/>
    <col min="4358" max="4358" width="7.85546875" style="1" customWidth="1"/>
    <col min="4359" max="4359" width="7.5703125" style="1" customWidth="1"/>
    <col min="4360" max="4360" width="9.5703125" style="1" customWidth="1"/>
    <col min="4361" max="4361" width="10.28515625" style="1" customWidth="1"/>
    <col min="4362" max="4362" width="8.5703125" style="1" bestFit="1" customWidth="1"/>
    <col min="4363" max="4363" width="9.140625" style="1"/>
    <col min="4364" max="4364" width="3.140625" style="1" customWidth="1"/>
    <col min="4365" max="4365" width="11.5703125" style="1" customWidth="1"/>
    <col min="4366" max="4608" width="9.140625" style="1"/>
    <col min="4609" max="4609" width="3.140625" style="1" customWidth="1"/>
    <col min="4610" max="4610" width="9.140625" style="1"/>
    <col min="4611" max="4611" width="8.7109375" style="1" customWidth="1"/>
    <col min="4612" max="4612" width="7.7109375" style="1" customWidth="1"/>
    <col min="4613" max="4613" width="7.7109375" style="1" bestFit="1" customWidth="1"/>
    <col min="4614" max="4614" width="7.85546875" style="1" customWidth="1"/>
    <col min="4615" max="4615" width="7.5703125" style="1" customWidth="1"/>
    <col min="4616" max="4616" width="9.5703125" style="1" customWidth="1"/>
    <col min="4617" max="4617" width="10.28515625" style="1" customWidth="1"/>
    <col min="4618" max="4618" width="8.5703125" style="1" bestFit="1" customWidth="1"/>
    <col min="4619" max="4619" width="9.140625" style="1"/>
    <col min="4620" max="4620" width="3.140625" style="1" customWidth="1"/>
    <col min="4621" max="4621" width="11.5703125" style="1" customWidth="1"/>
    <col min="4622" max="4864" width="9.140625" style="1"/>
    <col min="4865" max="4865" width="3.140625" style="1" customWidth="1"/>
    <col min="4866" max="4866" width="9.140625" style="1"/>
    <col min="4867" max="4867" width="8.7109375" style="1" customWidth="1"/>
    <col min="4868" max="4868" width="7.7109375" style="1" customWidth="1"/>
    <col min="4869" max="4869" width="7.7109375" style="1" bestFit="1" customWidth="1"/>
    <col min="4870" max="4870" width="7.85546875" style="1" customWidth="1"/>
    <col min="4871" max="4871" width="7.5703125" style="1" customWidth="1"/>
    <col min="4872" max="4872" width="9.5703125" style="1" customWidth="1"/>
    <col min="4873" max="4873" width="10.28515625" style="1" customWidth="1"/>
    <col min="4874" max="4874" width="8.5703125" style="1" bestFit="1" customWidth="1"/>
    <col min="4875" max="4875" width="9.140625" style="1"/>
    <col min="4876" max="4876" width="3.140625" style="1" customWidth="1"/>
    <col min="4877" max="4877" width="11.5703125" style="1" customWidth="1"/>
    <col min="4878" max="5120" width="9.140625" style="1"/>
    <col min="5121" max="5121" width="3.140625" style="1" customWidth="1"/>
    <col min="5122" max="5122" width="9.140625" style="1"/>
    <col min="5123" max="5123" width="8.7109375" style="1" customWidth="1"/>
    <col min="5124" max="5124" width="7.7109375" style="1" customWidth="1"/>
    <col min="5125" max="5125" width="7.7109375" style="1" bestFit="1" customWidth="1"/>
    <col min="5126" max="5126" width="7.85546875" style="1" customWidth="1"/>
    <col min="5127" max="5127" width="7.5703125" style="1" customWidth="1"/>
    <col min="5128" max="5128" width="9.5703125" style="1" customWidth="1"/>
    <col min="5129" max="5129" width="10.28515625" style="1" customWidth="1"/>
    <col min="5130" max="5130" width="8.5703125" style="1" bestFit="1" customWidth="1"/>
    <col min="5131" max="5131" width="9.140625" style="1"/>
    <col min="5132" max="5132" width="3.140625" style="1" customWidth="1"/>
    <col min="5133" max="5133" width="11.5703125" style="1" customWidth="1"/>
    <col min="5134" max="5376" width="9.140625" style="1"/>
    <col min="5377" max="5377" width="3.140625" style="1" customWidth="1"/>
    <col min="5378" max="5378" width="9.140625" style="1"/>
    <col min="5379" max="5379" width="8.7109375" style="1" customWidth="1"/>
    <col min="5380" max="5380" width="7.7109375" style="1" customWidth="1"/>
    <col min="5381" max="5381" width="7.7109375" style="1" bestFit="1" customWidth="1"/>
    <col min="5382" max="5382" width="7.85546875" style="1" customWidth="1"/>
    <col min="5383" max="5383" width="7.5703125" style="1" customWidth="1"/>
    <col min="5384" max="5384" width="9.5703125" style="1" customWidth="1"/>
    <col min="5385" max="5385" width="10.28515625" style="1" customWidth="1"/>
    <col min="5386" max="5386" width="8.5703125" style="1" bestFit="1" customWidth="1"/>
    <col min="5387" max="5387" width="9.140625" style="1"/>
    <col min="5388" max="5388" width="3.140625" style="1" customWidth="1"/>
    <col min="5389" max="5389" width="11.5703125" style="1" customWidth="1"/>
    <col min="5390" max="5632" width="9.140625" style="1"/>
    <col min="5633" max="5633" width="3.140625" style="1" customWidth="1"/>
    <col min="5634" max="5634" width="9.140625" style="1"/>
    <col min="5635" max="5635" width="8.7109375" style="1" customWidth="1"/>
    <col min="5636" max="5636" width="7.7109375" style="1" customWidth="1"/>
    <col min="5637" max="5637" width="7.7109375" style="1" bestFit="1" customWidth="1"/>
    <col min="5638" max="5638" width="7.85546875" style="1" customWidth="1"/>
    <col min="5639" max="5639" width="7.5703125" style="1" customWidth="1"/>
    <col min="5640" max="5640" width="9.5703125" style="1" customWidth="1"/>
    <col min="5641" max="5641" width="10.28515625" style="1" customWidth="1"/>
    <col min="5642" max="5642" width="8.5703125" style="1" bestFit="1" customWidth="1"/>
    <col min="5643" max="5643" width="9.140625" style="1"/>
    <col min="5644" max="5644" width="3.140625" style="1" customWidth="1"/>
    <col min="5645" max="5645" width="11.5703125" style="1" customWidth="1"/>
    <col min="5646" max="5888" width="9.140625" style="1"/>
    <col min="5889" max="5889" width="3.140625" style="1" customWidth="1"/>
    <col min="5890" max="5890" width="9.140625" style="1"/>
    <col min="5891" max="5891" width="8.7109375" style="1" customWidth="1"/>
    <col min="5892" max="5892" width="7.7109375" style="1" customWidth="1"/>
    <col min="5893" max="5893" width="7.7109375" style="1" bestFit="1" customWidth="1"/>
    <col min="5894" max="5894" width="7.85546875" style="1" customWidth="1"/>
    <col min="5895" max="5895" width="7.5703125" style="1" customWidth="1"/>
    <col min="5896" max="5896" width="9.5703125" style="1" customWidth="1"/>
    <col min="5897" max="5897" width="10.28515625" style="1" customWidth="1"/>
    <col min="5898" max="5898" width="8.5703125" style="1" bestFit="1" customWidth="1"/>
    <col min="5899" max="5899" width="9.140625" style="1"/>
    <col min="5900" max="5900" width="3.140625" style="1" customWidth="1"/>
    <col min="5901" max="5901" width="11.5703125" style="1" customWidth="1"/>
    <col min="5902" max="6144" width="9.140625" style="1"/>
    <col min="6145" max="6145" width="3.140625" style="1" customWidth="1"/>
    <col min="6146" max="6146" width="9.140625" style="1"/>
    <col min="6147" max="6147" width="8.7109375" style="1" customWidth="1"/>
    <col min="6148" max="6148" width="7.7109375" style="1" customWidth="1"/>
    <col min="6149" max="6149" width="7.7109375" style="1" bestFit="1" customWidth="1"/>
    <col min="6150" max="6150" width="7.85546875" style="1" customWidth="1"/>
    <col min="6151" max="6151" width="7.5703125" style="1" customWidth="1"/>
    <col min="6152" max="6152" width="9.5703125" style="1" customWidth="1"/>
    <col min="6153" max="6153" width="10.28515625" style="1" customWidth="1"/>
    <col min="6154" max="6154" width="8.5703125" style="1" bestFit="1" customWidth="1"/>
    <col min="6155" max="6155" width="9.140625" style="1"/>
    <col min="6156" max="6156" width="3.140625" style="1" customWidth="1"/>
    <col min="6157" max="6157" width="11.5703125" style="1" customWidth="1"/>
    <col min="6158" max="6400" width="9.140625" style="1"/>
    <col min="6401" max="6401" width="3.140625" style="1" customWidth="1"/>
    <col min="6402" max="6402" width="9.140625" style="1"/>
    <col min="6403" max="6403" width="8.7109375" style="1" customWidth="1"/>
    <col min="6404" max="6404" width="7.7109375" style="1" customWidth="1"/>
    <col min="6405" max="6405" width="7.7109375" style="1" bestFit="1" customWidth="1"/>
    <col min="6406" max="6406" width="7.85546875" style="1" customWidth="1"/>
    <col min="6407" max="6407" width="7.5703125" style="1" customWidth="1"/>
    <col min="6408" max="6408" width="9.5703125" style="1" customWidth="1"/>
    <col min="6409" max="6409" width="10.28515625" style="1" customWidth="1"/>
    <col min="6410" max="6410" width="8.5703125" style="1" bestFit="1" customWidth="1"/>
    <col min="6411" max="6411" width="9.140625" style="1"/>
    <col min="6412" max="6412" width="3.140625" style="1" customWidth="1"/>
    <col min="6413" max="6413" width="11.5703125" style="1" customWidth="1"/>
    <col min="6414" max="6656" width="9.140625" style="1"/>
    <col min="6657" max="6657" width="3.140625" style="1" customWidth="1"/>
    <col min="6658" max="6658" width="9.140625" style="1"/>
    <col min="6659" max="6659" width="8.7109375" style="1" customWidth="1"/>
    <col min="6660" max="6660" width="7.7109375" style="1" customWidth="1"/>
    <col min="6661" max="6661" width="7.7109375" style="1" bestFit="1" customWidth="1"/>
    <col min="6662" max="6662" width="7.85546875" style="1" customWidth="1"/>
    <col min="6663" max="6663" width="7.5703125" style="1" customWidth="1"/>
    <col min="6664" max="6664" width="9.5703125" style="1" customWidth="1"/>
    <col min="6665" max="6665" width="10.28515625" style="1" customWidth="1"/>
    <col min="6666" max="6666" width="8.5703125" style="1" bestFit="1" customWidth="1"/>
    <col min="6667" max="6667" width="9.140625" style="1"/>
    <col min="6668" max="6668" width="3.140625" style="1" customWidth="1"/>
    <col min="6669" max="6669" width="11.5703125" style="1" customWidth="1"/>
    <col min="6670" max="6912" width="9.140625" style="1"/>
    <col min="6913" max="6913" width="3.140625" style="1" customWidth="1"/>
    <col min="6914" max="6914" width="9.140625" style="1"/>
    <col min="6915" max="6915" width="8.7109375" style="1" customWidth="1"/>
    <col min="6916" max="6916" width="7.7109375" style="1" customWidth="1"/>
    <col min="6917" max="6917" width="7.7109375" style="1" bestFit="1" customWidth="1"/>
    <col min="6918" max="6918" width="7.85546875" style="1" customWidth="1"/>
    <col min="6919" max="6919" width="7.5703125" style="1" customWidth="1"/>
    <col min="6920" max="6920" width="9.5703125" style="1" customWidth="1"/>
    <col min="6921" max="6921" width="10.28515625" style="1" customWidth="1"/>
    <col min="6922" max="6922" width="8.5703125" style="1" bestFit="1" customWidth="1"/>
    <col min="6923" max="6923" width="9.140625" style="1"/>
    <col min="6924" max="6924" width="3.140625" style="1" customWidth="1"/>
    <col min="6925" max="6925" width="11.5703125" style="1" customWidth="1"/>
    <col min="6926" max="7168" width="9.140625" style="1"/>
    <col min="7169" max="7169" width="3.140625" style="1" customWidth="1"/>
    <col min="7170" max="7170" width="9.140625" style="1"/>
    <col min="7171" max="7171" width="8.7109375" style="1" customWidth="1"/>
    <col min="7172" max="7172" width="7.7109375" style="1" customWidth="1"/>
    <col min="7173" max="7173" width="7.7109375" style="1" bestFit="1" customWidth="1"/>
    <col min="7174" max="7174" width="7.85546875" style="1" customWidth="1"/>
    <col min="7175" max="7175" width="7.5703125" style="1" customWidth="1"/>
    <col min="7176" max="7176" width="9.5703125" style="1" customWidth="1"/>
    <col min="7177" max="7177" width="10.28515625" style="1" customWidth="1"/>
    <col min="7178" max="7178" width="8.5703125" style="1" bestFit="1" customWidth="1"/>
    <col min="7179" max="7179" width="9.140625" style="1"/>
    <col min="7180" max="7180" width="3.140625" style="1" customWidth="1"/>
    <col min="7181" max="7181" width="11.5703125" style="1" customWidth="1"/>
    <col min="7182" max="7424" width="9.140625" style="1"/>
    <col min="7425" max="7425" width="3.140625" style="1" customWidth="1"/>
    <col min="7426" max="7426" width="9.140625" style="1"/>
    <col min="7427" max="7427" width="8.7109375" style="1" customWidth="1"/>
    <col min="7428" max="7428" width="7.7109375" style="1" customWidth="1"/>
    <col min="7429" max="7429" width="7.7109375" style="1" bestFit="1" customWidth="1"/>
    <col min="7430" max="7430" width="7.85546875" style="1" customWidth="1"/>
    <col min="7431" max="7431" width="7.5703125" style="1" customWidth="1"/>
    <col min="7432" max="7432" width="9.5703125" style="1" customWidth="1"/>
    <col min="7433" max="7433" width="10.28515625" style="1" customWidth="1"/>
    <col min="7434" max="7434" width="8.5703125" style="1" bestFit="1" customWidth="1"/>
    <col min="7435" max="7435" width="9.140625" style="1"/>
    <col min="7436" max="7436" width="3.140625" style="1" customWidth="1"/>
    <col min="7437" max="7437" width="11.5703125" style="1" customWidth="1"/>
    <col min="7438" max="7680" width="9.140625" style="1"/>
    <col min="7681" max="7681" width="3.140625" style="1" customWidth="1"/>
    <col min="7682" max="7682" width="9.140625" style="1"/>
    <col min="7683" max="7683" width="8.7109375" style="1" customWidth="1"/>
    <col min="7684" max="7684" width="7.7109375" style="1" customWidth="1"/>
    <col min="7685" max="7685" width="7.7109375" style="1" bestFit="1" customWidth="1"/>
    <col min="7686" max="7686" width="7.85546875" style="1" customWidth="1"/>
    <col min="7687" max="7687" width="7.5703125" style="1" customWidth="1"/>
    <col min="7688" max="7688" width="9.5703125" style="1" customWidth="1"/>
    <col min="7689" max="7689" width="10.28515625" style="1" customWidth="1"/>
    <col min="7690" max="7690" width="8.5703125" style="1" bestFit="1" customWidth="1"/>
    <col min="7691" max="7691" width="9.140625" style="1"/>
    <col min="7692" max="7692" width="3.140625" style="1" customWidth="1"/>
    <col min="7693" max="7693" width="11.5703125" style="1" customWidth="1"/>
    <col min="7694" max="7936" width="9.140625" style="1"/>
    <col min="7937" max="7937" width="3.140625" style="1" customWidth="1"/>
    <col min="7938" max="7938" width="9.140625" style="1"/>
    <col min="7939" max="7939" width="8.7109375" style="1" customWidth="1"/>
    <col min="7940" max="7940" width="7.7109375" style="1" customWidth="1"/>
    <col min="7941" max="7941" width="7.7109375" style="1" bestFit="1" customWidth="1"/>
    <col min="7942" max="7942" width="7.85546875" style="1" customWidth="1"/>
    <col min="7943" max="7943" width="7.5703125" style="1" customWidth="1"/>
    <col min="7944" max="7944" width="9.5703125" style="1" customWidth="1"/>
    <col min="7945" max="7945" width="10.28515625" style="1" customWidth="1"/>
    <col min="7946" max="7946" width="8.5703125" style="1" bestFit="1" customWidth="1"/>
    <col min="7947" max="7947" width="9.140625" style="1"/>
    <col min="7948" max="7948" width="3.140625" style="1" customWidth="1"/>
    <col min="7949" max="7949" width="11.5703125" style="1" customWidth="1"/>
    <col min="7950" max="8192" width="9.140625" style="1"/>
    <col min="8193" max="8193" width="3.140625" style="1" customWidth="1"/>
    <col min="8194" max="8194" width="9.140625" style="1"/>
    <col min="8195" max="8195" width="8.7109375" style="1" customWidth="1"/>
    <col min="8196" max="8196" width="7.7109375" style="1" customWidth="1"/>
    <col min="8197" max="8197" width="7.7109375" style="1" bestFit="1" customWidth="1"/>
    <col min="8198" max="8198" width="7.85546875" style="1" customWidth="1"/>
    <col min="8199" max="8199" width="7.5703125" style="1" customWidth="1"/>
    <col min="8200" max="8200" width="9.5703125" style="1" customWidth="1"/>
    <col min="8201" max="8201" width="10.28515625" style="1" customWidth="1"/>
    <col min="8202" max="8202" width="8.5703125" style="1" bestFit="1" customWidth="1"/>
    <col min="8203" max="8203" width="9.140625" style="1"/>
    <col min="8204" max="8204" width="3.140625" style="1" customWidth="1"/>
    <col min="8205" max="8205" width="11.5703125" style="1" customWidth="1"/>
    <col min="8206" max="8448" width="9.140625" style="1"/>
    <col min="8449" max="8449" width="3.140625" style="1" customWidth="1"/>
    <col min="8450" max="8450" width="9.140625" style="1"/>
    <col min="8451" max="8451" width="8.7109375" style="1" customWidth="1"/>
    <col min="8452" max="8452" width="7.7109375" style="1" customWidth="1"/>
    <col min="8453" max="8453" width="7.7109375" style="1" bestFit="1" customWidth="1"/>
    <col min="8454" max="8454" width="7.85546875" style="1" customWidth="1"/>
    <col min="8455" max="8455" width="7.5703125" style="1" customWidth="1"/>
    <col min="8456" max="8456" width="9.5703125" style="1" customWidth="1"/>
    <col min="8457" max="8457" width="10.28515625" style="1" customWidth="1"/>
    <col min="8458" max="8458" width="8.5703125" style="1" bestFit="1" customWidth="1"/>
    <col min="8459" max="8459" width="9.140625" style="1"/>
    <col min="8460" max="8460" width="3.140625" style="1" customWidth="1"/>
    <col min="8461" max="8461" width="11.5703125" style="1" customWidth="1"/>
    <col min="8462" max="8704" width="9.140625" style="1"/>
    <col min="8705" max="8705" width="3.140625" style="1" customWidth="1"/>
    <col min="8706" max="8706" width="9.140625" style="1"/>
    <col min="8707" max="8707" width="8.7109375" style="1" customWidth="1"/>
    <col min="8708" max="8708" width="7.7109375" style="1" customWidth="1"/>
    <col min="8709" max="8709" width="7.7109375" style="1" bestFit="1" customWidth="1"/>
    <col min="8710" max="8710" width="7.85546875" style="1" customWidth="1"/>
    <col min="8711" max="8711" width="7.5703125" style="1" customWidth="1"/>
    <col min="8712" max="8712" width="9.5703125" style="1" customWidth="1"/>
    <col min="8713" max="8713" width="10.28515625" style="1" customWidth="1"/>
    <col min="8714" max="8714" width="8.5703125" style="1" bestFit="1" customWidth="1"/>
    <col min="8715" max="8715" width="9.140625" style="1"/>
    <col min="8716" max="8716" width="3.140625" style="1" customWidth="1"/>
    <col min="8717" max="8717" width="11.5703125" style="1" customWidth="1"/>
    <col min="8718" max="8960" width="9.140625" style="1"/>
    <col min="8961" max="8961" width="3.140625" style="1" customWidth="1"/>
    <col min="8962" max="8962" width="9.140625" style="1"/>
    <col min="8963" max="8963" width="8.7109375" style="1" customWidth="1"/>
    <col min="8964" max="8964" width="7.7109375" style="1" customWidth="1"/>
    <col min="8965" max="8965" width="7.7109375" style="1" bestFit="1" customWidth="1"/>
    <col min="8966" max="8966" width="7.85546875" style="1" customWidth="1"/>
    <col min="8967" max="8967" width="7.5703125" style="1" customWidth="1"/>
    <col min="8968" max="8968" width="9.5703125" style="1" customWidth="1"/>
    <col min="8969" max="8969" width="10.28515625" style="1" customWidth="1"/>
    <col min="8970" max="8970" width="8.5703125" style="1" bestFit="1" customWidth="1"/>
    <col min="8971" max="8971" width="9.140625" style="1"/>
    <col min="8972" max="8972" width="3.140625" style="1" customWidth="1"/>
    <col min="8973" max="8973" width="11.5703125" style="1" customWidth="1"/>
    <col min="8974" max="9216" width="9.140625" style="1"/>
    <col min="9217" max="9217" width="3.140625" style="1" customWidth="1"/>
    <col min="9218" max="9218" width="9.140625" style="1"/>
    <col min="9219" max="9219" width="8.7109375" style="1" customWidth="1"/>
    <col min="9220" max="9220" width="7.7109375" style="1" customWidth="1"/>
    <col min="9221" max="9221" width="7.7109375" style="1" bestFit="1" customWidth="1"/>
    <col min="9222" max="9222" width="7.85546875" style="1" customWidth="1"/>
    <col min="9223" max="9223" width="7.5703125" style="1" customWidth="1"/>
    <col min="9224" max="9224" width="9.5703125" style="1" customWidth="1"/>
    <col min="9225" max="9225" width="10.28515625" style="1" customWidth="1"/>
    <col min="9226" max="9226" width="8.5703125" style="1" bestFit="1" customWidth="1"/>
    <col min="9227" max="9227" width="9.140625" style="1"/>
    <col min="9228" max="9228" width="3.140625" style="1" customWidth="1"/>
    <col min="9229" max="9229" width="11.5703125" style="1" customWidth="1"/>
    <col min="9230" max="9472" width="9.140625" style="1"/>
    <col min="9473" max="9473" width="3.140625" style="1" customWidth="1"/>
    <col min="9474" max="9474" width="9.140625" style="1"/>
    <col min="9475" max="9475" width="8.7109375" style="1" customWidth="1"/>
    <col min="9476" max="9476" width="7.7109375" style="1" customWidth="1"/>
    <col min="9477" max="9477" width="7.7109375" style="1" bestFit="1" customWidth="1"/>
    <col min="9478" max="9478" width="7.85546875" style="1" customWidth="1"/>
    <col min="9479" max="9479" width="7.5703125" style="1" customWidth="1"/>
    <col min="9480" max="9480" width="9.5703125" style="1" customWidth="1"/>
    <col min="9481" max="9481" width="10.28515625" style="1" customWidth="1"/>
    <col min="9482" max="9482" width="8.5703125" style="1" bestFit="1" customWidth="1"/>
    <col min="9483" max="9483" width="9.140625" style="1"/>
    <col min="9484" max="9484" width="3.140625" style="1" customWidth="1"/>
    <col min="9485" max="9485" width="11.5703125" style="1" customWidth="1"/>
    <col min="9486" max="9728" width="9.140625" style="1"/>
    <col min="9729" max="9729" width="3.140625" style="1" customWidth="1"/>
    <col min="9730" max="9730" width="9.140625" style="1"/>
    <col min="9731" max="9731" width="8.7109375" style="1" customWidth="1"/>
    <col min="9732" max="9732" width="7.7109375" style="1" customWidth="1"/>
    <col min="9733" max="9733" width="7.7109375" style="1" bestFit="1" customWidth="1"/>
    <col min="9734" max="9734" width="7.85546875" style="1" customWidth="1"/>
    <col min="9735" max="9735" width="7.5703125" style="1" customWidth="1"/>
    <col min="9736" max="9736" width="9.5703125" style="1" customWidth="1"/>
    <col min="9737" max="9737" width="10.28515625" style="1" customWidth="1"/>
    <col min="9738" max="9738" width="8.5703125" style="1" bestFit="1" customWidth="1"/>
    <col min="9739" max="9739" width="9.140625" style="1"/>
    <col min="9740" max="9740" width="3.140625" style="1" customWidth="1"/>
    <col min="9741" max="9741" width="11.5703125" style="1" customWidth="1"/>
    <col min="9742" max="9984" width="9.140625" style="1"/>
    <col min="9985" max="9985" width="3.140625" style="1" customWidth="1"/>
    <col min="9986" max="9986" width="9.140625" style="1"/>
    <col min="9987" max="9987" width="8.7109375" style="1" customWidth="1"/>
    <col min="9988" max="9988" width="7.7109375" style="1" customWidth="1"/>
    <col min="9989" max="9989" width="7.7109375" style="1" bestFit="1" customWidth="1"/>
    <col min="9990" max="9990" width="7.85546875" style="1" customWidth="1"/>
    <col min="9991" max="9991" width="7.5703125" style="1" customWidth="1"/>
    <col min="9992" max="9992" width="9.5703125" style="1" customWidth="1"/>
    <col min="9993" max="9993" width="10.28515625" style="1" customWidth="1"/>
    <col min="9994" max="9994" width="8.5703125" style="1" bestFit="1" customWidth="1"/>
    <col min="9995" max="9995" width="9.140625" style="1"/>
    <col min="9996" max="9996" width="3.140625" style="1" customWidth="1"/>
    <col min="9997" max="9997" width="11.5703125" style="1" customWidth="1"/>
    <col min="9998" max="10240" width="9.140625" style="1"/>
    <col min="10241" max="10241" width="3.140625" style="1" customWidth="1"/>
    <col min="10242" max="10242" width="9.140625" style="1"/>
    <col min="10243" max="10243" width="8.7109375" style="1" customWidth="1"/>
    <col min="10244" max="10244" width="7.7109375" style="1" customWidth="1"/>
    <col min="10245" max="10245" width="7.7109375" style="1" bestFit="1" customWidth="1"/>
    <col min="10246" max="10246" width="7.85546875" style="1" customWidth="1"/>
    <col min="10247" max="10247" width="7.5703125" style="1" customWidth="1"/>
    <col min="10248" max="10248" width="9.5703125" style="1" customWidth="1"/>
    <col min="10249" max="10249" width="10.28515625" style="1" customWidth="1"/>
    <col min="10250" max="10250" width="8.5703125" style="1" bestFit="1" customWidth="1"/>
    <col min="10251" max="10251" width="9.140625" style="1"/>
    <col min="10252" max="10252" width="3.140625" style="1" customWidth="1"/>
    <col min="10253" max="10253" width="11.5703125" style="1" customWidth="1"/>
    <col min="10254" max="10496" width="9.140625" style="1"/>
    <col min="10497" max="10497" width="3.140625" style="1" customWidth="1"/>
    <col min="10498" max="10498" width="9.140625" style="1"/>
    <col min="10499" max="10499" width="8.7109375" style="1" customWidth="1"/>
    <col min="10500" max="10500" width="7.7109375" style="1" customWidth="1"/>
    <col min="10501" max="10501" width="7.7109375" style="1" bestFit="1" customWidth="1"/>
    <col min="10502" max="10502" width="7.85546875" style="1" customWidth="1"/>
    <col min="10503" max="10503" width="7.5703125" style="1" customWidth="1"/>
    <col min="10504" max="10504" width="9.5703125" style="1" customWidth="1"/>
    <col min="10505" max="10505" width="10.28515625" style="1" customWidth="1"/>
    <col min="10506" max="10506" width="8.5703125" style="1" bestFit="1" customWidth="1"/>
    <col min="10507" max="10507" width="9.140625" style="1"/>
    <col min="10508" max="10508" width="3.140625" style="1" customWidth="1"/>
    <col min="10509" max="10509" width="11.5703125" style="1" customWidth="1"/>
    <col min="10510" max="10752" width="9.140625" style="1"/>
    <col min="10753" max="10753" width="3.140625" style="1" customWidth="1"/>
    <col min="10754" max="10754" width="9.140625" style="1"/>
    <col min="10755" max="10755" width="8.7109375" style="1" customWidth="1"/>
    <col min="10756" max="10756" width="7.7109375" style="1" customWidth="1"/>
    <col min="10757" max="10757" width="7.7109375" style="1" bestFit="1" customWidth="1"/>
    <col min="10758" max="10758" width="7.85546875" style="1" customWidth="1"/>
    <col min="10759" max="10759" width="7.5703125" style="1" customWidth="1"/>
    <col min="10760" max="10760" width="9.5703125" style="1" customWidth="1"/>
    <col min="10761" max="10761" width="10.28515625" style="1" customWidth="1"/>
    <col min="10762" max="10762" width="8.5703125" style="1" bestFit="1" customWidth="1"/>
    <col min="10763" max="10763" width="9.140625" style="1"/>
    <col min="10764" max="10764" width="3.140625" style="1" customWidth="1"/>
    <col min="10765" max="10765" width="11.5703125" style="1" customWidth="1"/>
    <col min="10766" max="11008" width="9.140625" style="1"/>
    <col min="11009" max="11009" width="3.140625" style="1" customWidth="1"/>
    <col min="11010" max="11010" width="9.140625" style="1"/>
    <col min="11011" max="11011" width="8.7109375" style="1" customWidth="1"/>
    <col min="11012" max="11012" width="7.7109375" style="1" customWidth="1"/>
    <col min="11013" max="11013" width="7.7109375" style="1" bestFit="1" customWidth="1"/>
    <col min="11014" max="11014" width="7.85546875" style="1" customWidth="1"/>
    <col min="11015" max="11015" width="7.5703125" style="1" customWidth="1"/>
    <col min="11016" max="11016" width="9.5703125" style="1" customWidth="1"/>
    <col min="11017" max="11017" width="10.28515625" style="1" customWidth="1"/>
    <col min="11018" max="11018" width="8.5703125" style="1" bestFit="1" customWidth="1"/>
    <col min="11019" max="11019" width="9.140625" style="1"/>
    <col min="11020" max="11020" width="3.140625" style="1" customWidth="1"/>
    <col min="11021" max="11021" width="11.5703125" style="1" customWidth="1"/>
    <col min="11022" max="11264" width="9.140625" style="1"/>
    <col min="11265" max="11265" width="3.140625" style="1" customWidth="1"/>
    <col min="11266" max="11266" width="9.140625" style="1"/>
    <col min="11267" max="11267" width="8.7109375" style="1" customWidth="1"/>
    <col min="11268" max="11268" width="7.7109375" style="1" customWidth="1"/>
    <col min="11269" max="11269" width="7.7109375" style="1" bestFit="1" customWidth="1"/>
    <col min="11270" max="11270" width="7.85546875" style="1" customWidth="1"/>
    <col min="11271" max="11271" width="7.5703125" style="1" customWidth="1"/>
    <col min="11272" max="11272" width="9.5703125" style="1" customWidth="1"/>
    <col min="11273" max="11273" width="10.28515625" style="1" customWidth="1"/>
    <col min="11274" max="11274" width="8.5703125" style="1" bestFit="1" customWidth="1"/>
    <col min="11275" max="11275" width="9.140625" style="1"/>
    <col min="11276" max="11276" width="3.140625" style="1" customWidth="1"/>
    <col min="11277" max="11277" width="11.5703125" style="1" customWidth="1"/>
    <col min="11278" max="11520" width="9.140625" style="1"/>
    <col min="11521" max="11521" width="3.140625" style="1" customWidth="1"/>
    <col min="11522" max="11522" width="9.140625" style="1"/>
    <col min="11523" max="11523" width="8.7109375" style="1" customWidth="1"/>
    <col min="11524" max="11524" width="7.7109375" style="1" customWidth="1"/>
    <col min="11525" max="11525" width="7.7109375" style="1" bestFit="1" customWidth="1"/>
    <col min="11526" max="11526" width="7.85546875" style="1" customWidth="1"/>
    <col min="11527" max="11527" width="7.5703125" style="1" customWidth="1"/>
    <col min="11528" max="11528" width="9.5703125" style="1" customWidth="1"/>
    <col min="11529" max="11529" width="10.28515625" style="1" customWidth="1"/>
    <col min="11530" max="11530" width="8.5703125" style="1" bestFit="1" customWidth="1"/>
    <col min="11531" max="11531" width="9.140625" style="1"/>
    <col min="11532" max="11532" width="3.140625" style="1" customWidth="1"/>
    <col min="11533" max="11533" width="11.5703125" style="1" customWidth="1"/>
    <col min="11534" max="11776" width="9.140625" style="1"/>
    <col min="11777" max="11777" width="3.140625" style="1" customWidth="1"/>
    <col min="11778" max="11778" width="9.140625" style="1"/>
    <col min="11779" max="11779" width="8.7109375" style="1" customWidth="1"/>
    <col min="11780" max="11780" width="7.7109375" style="1" customWidth="1"/>
    <col min="11781" max="11781" width="7.7109375" style="1" bestFit="1" customWidth="1"/>
    <col min="11782" max="11782" width="7.85546875" style="1" customWidth="1"/>
    <col min="11783" max="11783" width="7.5703125" style="1" customWidth="1"/>
    <col min="11784" max="11784" width="9.5703125" style="1" customWidth="1"/>
    <col min="11785" max="11785" width="10.28515625" style="1" customWidth="1"/>
    <col min="11786" max="11786" width="8.5703125" style="1" bestFit="1" customWidth="1"/>
    <col min="11787" max="11787" width="9.140625" style="1"/>
    <col min="11788" max="11788" width="3.140625" style="1" customWidth="1"/>
    <col min="11789" max="11789" width="11.5703125" style="1" customWidth="1"/>
    <col min="11790" max="12032" width="9.140625" style="1"/>
    <col min="12033" max="12033" width="3.140625" style="1" customWidth="1"/>
    <col min="12034" max="12034" width="9.140625" style="1"/>
    <col min="12035" max="12035" width="8.7109375" style="1" customWidth="1"/>
    <col min="12036" max="12036" width="7.7109375" style="1" customWidth="1"/>
    <col min="12037" max="12037" width="7.7109375" style="1" bestFit="1" customWidth="1"/>
    <col min="12038" max="12038" width="7.85546875" style="1" customWidth="1"/>
    <col min="12039" max="12039" width="7.5703125" style="1" customWidth="1"/>
    <col min="12040" max="12040" width="9.5703125" style="1" customWidth="1"/>
    <col min="12041" max="12041" width="10.28515625" style="1" customWidth="1"/>
    <col min="12042" max="12042" width="8.5703125" style="1" bestFit="1" customWidth="1"/>
    <col min="12043" max="12043" width="9.140625" style="1"/>
    <col min="12044" max="12044" width="3.140625" style="1" customWidth="1"/>
    <col min="12045" max="12045" width="11.5703125" style="1" customWidth="1"/>
    <col min="12046" max="12288" width="9.140625" style="1"/>
    <col min="12289" max="12289" width="3.140625" style="1" customWidth="1"/>
    <col min="12290" max="12290" width="9.140625" style="1"/>
    <col min="12291" max="12291" width="8.7109375" style="1" customWidth="1"/>
    <col min="12292" max="12292" width="7.7109375" style="1" customWidth="1"/>
    <col min="12293" max="12293" width="7.7109375" style="1" bestFit="1" customWidth="1"/>
    <col min="12294" max="12294" width="7.85546875" style="1" customWidth="1"/>
    <col min="12295" max="12295" width="7.5703125" style="1" customWidth="1"/>
    <col min="12296" max="12296" width="9.5703125" style="1" customWidth="1"/>
    <col min="12297" max="12297" width="10.28515625" style="1" customWidth="1"/>
    <col min="12298" max="12298" width="8.5703125" style="1" bestFit="1" customWidth="1"/>
    <col min="12299" max="12299" width="9.140625" style="1"/>
    <col min="12300" max="12300" width="3.140625" style="1" customWidth="1"/>
    <col min="12301" max="12301" width="11.5703125" style="1" customWidth="1"/>
    <col min="12302" max="12544" width="9.140625" style="1"/>
    <col min="12545" max="12545" width="3.140625" style="1" customWidth="1"/>
    <col min="12546" max="12546" width="9.140625" style="1"/>
    <col min="12547" max="12547" width="8.7109375" style="1" customWidth="1"/>
    <col min="12548" max="12548" width="7.7109375" style="1" customWidth="1"/>
    <col min="12549" max="12549" width="7.7109375" style="1" bestFit="1" customWidth="1"/>
    <col min="12550" max="12550" width="7.85546875" style="1" customWidth="1"/>
    <col min="12551" max="12551" width="7.5703125" style="1" customWidth="1"/>
    <col min="12552" max="12552" width="9.5703125" style="1" customWidth="1"/>
    <col min="12553" max="12553" width="10.28515625" style="1" customWidth="1"/>
    <col min="12554" max="12554" width="8.5703125" style="1" bestFit="1" customWidth="1"/>
    <col min="12555" max="12555" width="9.140625" style="1"/>
    <col min="12556" max="12556" width="3.140625" style="1" customWidth="1"/>
    <col min="12557" max="12557" width="11.5703125" style="1" customWidth="1"/>
    <col min="12558" max="12800" width="9.140625" style="1"/>
    <col min="12801" max="12801" width="3.140625" style="1" customWidth="1"/>
    <col min="12802" max="12802" width="9.140625" style="1"/>
    <col min="12803" max="12803" width="8.7109375" style="1" customWidth="1"/>
    <col min="12804" max="12804" width="7.7109375" style="1" customWidth="1"/>
    <col min="12805" max="12805" width="7.7109375" style="1" bestFit="1" customWidth="1"/>
    <col min="12806" max="12806" width="7.85546875" style="1" customWidth="1"/>
    <col min="12807" max="12807" width="7.5703125" style="1" customWidth="1"/>
    <col min="12808" max="12808" width="9.5703125" style="1" customWidth="1"/>
    <col min="12809" max="12809" width="10.28515625" style="1" customWidth="1"/>
    <col min="12810" max="12810" width="8.5703125" style="1" bestFit="1" customWidth="1"/>
    <col min="12811" max="12811" width="9.140625" style="1"/>
    <col min="12812" max="12812" width="3.140625" style="1" customWidth="1"/>
    <col min="12813" max="12813" width="11.5703125" style="1" customWidth="1"/>
    <col min="12814" max="13056" width="9.140625" style="1"/>
    <col min="13057" max="13057" width="3.140625" style="1" customWidth="1"/>
    <col min="13058" max="13058" width="9.140625" style="1"/>
    <col min="13059" max="13059" width="8.7109375" style="1" customWidth="1"/>
    <col min="13060" max="13060" width="7.7109375" style="1" customWidth="1"/>
    <col min="13061" max="13061" width="7.7109375" style="1" bestFit="1" customWidth="1"/>
    <col min="13062" max="13062" width="7.85546875" style="1" customWidth="1"/>
    <col min="13063" max="13063" width="7.5703125" style="1" customWidth="1"/>
    <col min="13064" max="13064" width="9.5703125" style="1" customWidth="1"/>
    <col min="13065" max="13065" width="10.28515625" style="1" customWidth="1"/>
    <col min="13066" max="13066" width="8.5703125" style="1" bestFit="1" customWidth="1"/>
    <col min="13067" max="13067" width="9.140625" style="1"/>
    <col min="13068" max="13068" width="3.140625" style="1" customWidth="1"/>
    <col min="13069" max="13069" width="11.5703125" style="1" customWidth="1"/>
    <col min="13070" max="13312" width="9.140625" style="1"/>
    <col min="13313" max="13313" width="3.140625" style="1" customWidth="1"/>
    <col min="13314" max="13314" width="9.140625" style="1"/>
    <col min="13315" max="13315" width="8.7109375" style="1" customWidth="1"/>
    <col min="13316" max="13316" width="7.7109375" style="1" customWidth="1"/>
    <col min="13317" max="13317" width="7.7109375" style="1" bestFit="1" customWidth="1"/>
    <col min="13318" max="13318" width="7.85546875" style="1" customWidth="1"/>
    <col min="13319" max="13319" width="7.5703125" style="1" customWidth="1"/>
    <col min="13320" max="13320" width="9.5703125" style="1" customWidth="1"/>
    <col min="13321" max="13321" width="10.28515625" style="1" customWidth="1"/>
    <col min="13322" max="13322" width="8.5703125" style="1" bestFit="1" customWidth="1"/>
    <col min="13323" max="13323" width="9.140625" style="1"/>
    <col min="13324" max="13324" width="3.140625" style="1" customWidth="1"/>
    <col min="13325" max="13325" width="11.5703125" style="1" customWidth="1"/>
    <col min="13326" max="13568" width="9.140625" style="1"/>
    <col min="13569" max="13569" width="3.140625" style="1" customWidth="1"/>
    <col min="13570" max="13570" width="9.140625" style="1"/>
    <col min="13571" max="13571" width="8.7109375" style="1" customWidth="1"/>
    <col min="13572" max="13572" width="7.7109375" style="1" customWidth="1"/>
    <col min="13573" max="13573" width="7.7109375" style="1" bestFit="1" customWidth="1"/>
    <col min="13574" max="13574" width="7.85546875" style="1" customWidth="1"/>
    <col min="13575" max="13575" width="7.5703125" style="1" customWidth="1"/>
    <col min="13576" max="13576" width="9.5703125" style="1" customWidth="1"/>
    <col min="13577" max="13577" width="10.28515625" style="1" customWidth="1"/>
    <col min="13578" max="13578" width="8.5703125" style="1" bestFit="1" customWidth="1"/>
    <col min="13579" max="13579" width="9.140625" style="1"/>
    <col min="13580" max="13580" width="3.140625" style="1" customWidth="1"/>
    <col min="13581" max="13581" width="11.5703125" style="1" customWidth="1"/>
    <col min="13582" max="13824" width="9.140625" style="1"/>
    <col min="13825" max="13825" width="3.140625" style="1" customWidth="1"/>
    <col min="13826" max="13826" width="9.140625" style="1"/>
    <col min="13827" max="13827" width="8.7109375" style="1" customWidth="1"/>
    <col min="13828" max="13828" width="7.7109375" style="1" customWidth="1"/>
    <col min="13829" max="13829" width="7.7109375" style="1" bestFit="1" customWidth="1"/>
    <col min="13830" max="13830" width="7.85546875" style="1" customWidth="1"/>
    <col min="13831" max="13831" width="7.5703125" style="1" customWidth="1"/>
    <col min="13832" max="13832" width="9.5703125" style="1" customWidth="1"/>
    <col min="13833" max="13833" width="10.28515625" style="1" customWidth="1"/>
    <col min="13834" max="13834" width="8.5703125" style="1" bestFit="1" customWidth="1"/>
    <col min="13835" max="13835" width="9.140625" style="1"/>
    <col min="13836" max="13836" width="3.140625" style="1" customWidth="1"/>
    <col min="13837" max="13837" width="11.5703125" style="1" customWidth="1"/>
    <col min="13838" max="14080" width="9.140625" style="1"/>
    <col min="14081" max="14081" width="3.140625" style="1" customWidth="1"/>
    <col min="14082" max="14082" width="9.140625" style="1"/>
    <col min="14083" max="14083" width="8.7109375" style="1" customWidth="1"/>
    <col min="14084" max="14084" width="7.7109375" style="1" customWidth="1"/>
    <col min="14085" max="14085" width="7.7109375" style="1" bestFit="1" customWidth="1"/>
    <col min="14086" max="14086" width="7.85546875" style="1" customWidth="1"/>
    <col min="14087" max="14087" width="7.5703125" style="1" customWidth="1"/>
    <col min="14088" max="14088" width="9.5703125" style="1" customWidth="1"/>
    <col min="14089" max="14089" width="10.28515625" style="1" customWidth="1"/>
    <col min="14090" max="14090" width="8.5703125" style="1" bestFit="1" customWidth="1"/>
    <col min="14091" max="14091" width="9.140625" style="1"/>
    <col min="14092" max="14092" width="3.140625" style="1" customWidth="1"/>
    <col min="14093" max="14093" width="11.5703125" style="1" customWidth="1"/>
    <col min="14094" max="14336" width="9.140625" style="1"/>
    <col min="14337" max="14337" width="3.140625" style="1" customWidth="1"/>
    <col min="14338" max="14338" width="9.140625" style="1"/>
    <col min="14339" max="14339" width="8.7109375" style="1" customWidth="1"/>
    <col min="14340" max="14340" width="7.7109375" style="1" customWidth="1"/>
    <col min="14341" max="14341" width="7.7109375" style="1" bestFit="1" customWidth="1"/>
    <col min="14342" max="14342" width="7.85546875" style="1" customWidth="1"/>
    <col min="14343" max="14343" width="7.5703125" style="1" customWidth="1"/>
    <col min="14344" max="14344" width="9.5703125" style="1" customWidth="1"/>
    <col min="14345" max="14345" width="10.28515625" style="1" customWidth="1"/>
    <col min="14346" max="14346" width="8.5703125" style="1" bestFit="1" customWidth="1"/>
    <col min="14347" max="14347" width="9.140625" style="1"/>
    <col min="14348" max="14348" width="3.140625" style="1" customWidth="1"/>
    <col min="14349" max="14349" width="11.5703125" style="1" customWidth="1"/>
    <col min="14350" max="14592" width="9.140625" style="1"/>
    <col min="14593" max="14593" width="3.140625" style="1" customWidth="1"/>
    <col min="14594" max="14594" width="9.140625" style="1"/>
    <col min="14595" max="14595" width="8.7109375" style="1" customWidth="1"/>
    <col min="14596" max="14596" width="7.7109375" style="1" customWidth="1"/>
    <col min="14597" max="14597" width="7.7109375" style="1" bestFit="1" customWidth="1"/>
    <col min="14598" max="14598" width="7.85546875" style="1" customWidth="1"/>
    <col min="14599" max="14599" width="7.5703125" style="1" customWidth="1"/>
    <col min="14600" max="14600" width="9.5703125" style="1" customWidth="1"/>
    <col min="14601" max="14601" width="10.28515625" style="1" customWidth="1"/>
    <col min="14602" max="14602" width="8.5703125" style="1" bestFit="1" customWidth="1"/>
    <col min="14603" max="14603" width="9.140625" style="1"/>
    <col min="14604" max="14604" width="3.140625" style="1" customWidth="1"/>
    <col min="14605" max="14605" width="11.5703125" style="1" customWidth="1"/>
    <col min="14606" max="14848" width="9.140625" style="1"/>
    <col min="14849" max="14849" width="3.140625" style="1" customWidth="1"/>
    <col min="14850" max="14850" width="9.140625" style="1"/>
    <col min="14851" max="14851" width="8.7109375" style="1" customWidth="1"/>
    <col min="14852" max="14852" width="7.7109375" style="1" customWidth="1"/>
    <col min="14853" max="14853" width="7.7109375" style="1" bestFit="1" customWidth="1"/>
    <col min="14854" max="14854" width="7.85546875" style="1" customWidth="1"/>
    <col min="14855" max="14855" width="7.5703125" style="1" customWidth="1"/>
    <col min="14856" max="14856" width="9.5703125" style="1" customWidth="1"/>
    <col min="14857" max="14857" width="10.28515625" style="1" customWidth="1"/>
    <col min="14858" max="14858" width="8.5703125" style="1" bestFit="1" customWidth="1"/>
    <col min="14859" max="14859" width="9.140625" style="1"/>
    <col min="14860" max="14860" width="3.140625" style="1" customWidth="1"/>
    <col min="14861" max="14861" width="11.5703125" style="1" customWidth="1"/>
    <col min="14862" max="15104" width="9.140625" style="1"/>
    <col min="15105" max="15105" width="3.140625" style="1" customWidth="1"/>
    <col min="15106" max="15106" width="9.140625" style="1"/>
    <col min="15107" max="15107" width="8.7109375" style="1" customWidth="1"/>
    <col min="15108" max="15108" width="7.7109375" style="1" customWidth="1"/>
    <col min="15109" max="15109" width="7.7109375" style="1" bestFit="1" customWidth="1"/>
    <col min="15110" max="15110" width="7.85546875" style="1" customWidth="1"/>
    <col min="15111" max="15111" width="7.5703125" style="1" customWidth="1"/>
    <col min="15112" max="15112" width="9.5703125" style="1" customWidth="1"/>
    <col min="15113" max="15113" width="10.28515625" style="1" customWidth="1"/>
    <col min="15114" max="15114" width="8.5703125" style="1" bestFit="1" customWidth="1"/>
    <col min="15115" max="15115" width="9.140625" style="1"/>
    <col min="15116" max="15116" width="3.140625" style="1" customWidth="1"/>
    <col min="15117" max="15117" width="11.5703125" style="1" customWidth="1"/>
    <col min="15118" max="15360" width="9.140625" style="1"/>
    <col min="15361" max="15361" width="3.140625" style="1" customWidth="1"/>
    <col min="15362" max="15362" width="9.140625" style="1"/>
    <col min="15363" max="15363" width="8.7109375" style="1" customWidth="1"/>
    <col min="15364" max="15364" width="7.7109375" style="1" customWidth="1"/>
    <col min="15365" max="15365" width="7.7109375" style="1" bestFit="1" customWidth="1"/>
    <col min="15366" max="15366" width="7.85546875" style="1" customWidth="1"/>
    <col min="15367" max="15367" width="7.5703125" style="1" customWidth="1"/>
    <col min="15368" max="15368" width="9.5703125" style="1" customWidth="1"/>
    <col min="15369" max="15369" width="10.28515625" style="1" customWidth="1"/>
    <col min="15370" max="15370" width="8.5703125" style="1" bestFit="1" customWidth="1"/>
    <col min="15371" max="15371" width="9.140625" style="1"/>
    <col min="15372" max="15372" width="3.140625" style="1" customWidth="1"/>
    <col min="15373" max="15373" width="11.5703125" style="1" customWidth="1"/>
    <col min="15374" max="15616" width="9.140625" style="1"/>
    <col min="15617" max="15617" width="3.140625" style="1" customWidth="1"/>
    <col min="15618" max="15618" width="9.140625" style="1"/>
    <col min="15619" max="15619" width="8.7109375" style="1" customWidth="1"/>
    <col min="15620" max="15620" width="7.7109375" style="1" customWidth="1"/>
    <col min="15621" max="15621" width="7.7109375" style="1" bestFit="1" customWidth="1"/>
    <col min="15622" max="15622" width="7.85546875" style="1" customWidth="1"/>
    <col min="15623" max="15623" width="7.5703125" style="1" customWidth="1"/>
    <col min="15624" max="15624" width="9.5703125" style="1" customWidth="1"/>
    <col min="15625" max="15625" width="10.28515625" style="1" customWidth="1"/>
    <col min="15626" max="15626" width="8.5703125" style="1" bestFit="1" customWidth="1"/>
    <col min="15627" max="15627" width="9.140625" style="1"/>
    <col min="15628" max="15628" width="3.140625" style="1" customWidth="1"/>
    <col min="15629" max="15629" width="11.5703125" style="1" customWidth="1"/>
    <col min="15630" max="15872" width="9.140625" style="1"/>
    <col min="15873" max="15873" width="3.140625" style="1" customWidth="1"/>
    <col min="15874" max="15874" width="9.140625" style="1"/>
    <col min="15875" max="15875" width="8.7109375" style="1" customWidth="1"/>
    <col min="15876" max="15876" width="7.7109375" style="1" customWidth="1"/>
    <col min="15877" max="15877" width="7.7109375" style="1" bestFit="1" customWidth="1"/>
    <col min="15878" max="15878" width="7.85546875" style="1" customWidth="1"/>
    <col min="15879" max="15879" width="7.5703125" style="1" customWidth="1"/>
    <col min="15880" max="15880" width="9.5703125" style="1" customWidth="1"/>
    <col min="15881" max="15881" width="10.28515625" style="1" customWidth="1"/>
    <col min="15882" max="15882" width="8.5703125" style="1" bestFit="1" customWidth="1"/>
    <col min="15883" max="15883" width="9.140625" style="1"/>
    <col min="15884" max="15884" width="3.140625" style="1" customWidth="1"/>
    <col min="15885" max="15885" width="11.5703125" style="1" customWidth="1"/>
    <col min="15886" max="16128" width="9.140625" style="1"/>
    <col min="16129" max="16129" width="3.140625" style="1" customWidth="1"/>
    <col min="16130" max="16130" width="9.140625" style="1"/>
    <col min="16131" max="16131" width="8.7109375" style="1" customWidth="1"/>
    <col min="16132" max="16132" width="7.7109375" style="1" customWidth="1"/>
    <col min="16133" max="16133" width="7.7109375" style="1" bestFit="1" customWidth="1"/>
    <col min="16134" max="16134" width="7.85546875" style="1" customWidth="1"/>
    <col min="16135" max="16135" width="7.5703125" style="1" customWidth="1"/>
    <col min="16136" max="16136" width="9.5703125" style="1" customWidth="1"/>
    <col min="16137" max="16137" width="10.28515625" style="1" customWidth="1"/>
    <col min="16138" max="16138" width="8.5703125" style="1" bestFit="1" customWidth="1"/>
    <col min="16139" max="16139" width="9.140625" style="1"/>
    <col min="16140" max="16140" width="3.140625" style="1" customWidth="1"/>
    <col min="16141" max="16141" width="11.5703125" style="1" customWidth="1"/>
    <col min="16142" max="16384" width="9.140625" style="1"/>
  </cols>
  <sheetData>
    <row r="1" spans="1:13" ht="15.75">
      <c r="A1" s="146" t="s">
        <v>0</v>
      </c>
      <c r="B1" s="146"/>
      <c r="C1" s="146"/>
      <c r="D1" s="146"/>
      <c r="E1" s="146"/>
      <c r="F1" s="146"/>
      <c r="G1" s="146"/>
      <c r="H1" s="146"/>
      <c r="I1" s="146"/>
      <c r="J1" s="146"/>
      <c r="K1" s="146"/>
      <c r="L1" s="146"/>
      <c r="M1" s="146"/>
    </row>
    <row r="2" spans="1:13" ht="19.5" customHeight="1">
      <c r="E2" s="148"/>
      <c r="F2" s="148"/>
      <c r="G2" s="148"/>
      <c r="H2" s="148"/>
    </row>
    <row r="3" spans="1:13" ht="18.75" customHeight="1">
      <c r="A3" s="150" t="s">
        <v>219</v>
      </c>
      <c r="B3" s="150"/>
      <c r="C3" s="150"/>
      <c r="D3" s="150"/>
      <c r="E3" s="150"/>
      <c r="F3" s="150"/>
      <c r="G3" s="150"/>
      <c r="H3" s="150"/>
      <c r="I3" s="150"/>
      <c r="J3" s="150"/>
      <c r="K3" s="150"/>
      <c r="L3" s="150"/>
      <c r="M3" s="150"/>
    </row>
    <row r="4" spans="1:13">
      <c r="A4" s="2" t="s">
        <v>1</v>
      </c>
      <c r="B4" s="151" t="s">
        <v>2</v>
      </c>
      <c r="C4" s="151"/>
      <c r="D4" s="151"/>
      <c r="E4" s="151"/>
      <c r="F4" s="152"/>
      <c r="G4" s="2" t="s">
        <v>143</v>
      </c>
      <c r="H4" s="3"/>
      <c r="I4" s="3"/>
      <c r="J4" s="4" t="s">
        <v>142</v>
      </c>
      <c r="K4" s="153" t="s">
        <v>144</v>
      </c>
      <c r="L4" s="152"/>
      <c r="M4" s="5" t="s">
        <v>8</v>
      </c>
    </row>
    <row r="5" spans="1:13" hidden="1">
      <c r="A5" s="6">
        <v>1</v>
      </c>
      <c r="B5" s="7" t="s">
        <v>9</v>
      </c>
      <c r="C5" s="7"/>
      <c r="D5" s="7"/>
      <c r="E5" s="7"/>
      <c r="F5" s="8"/>
      <c r="K5" s="9"/>
      <c r="L5" s="10"/>
      <c r="M5" s="11"/>
    </row>
    <row r="6" spans="1:13" hidden="1">
      <c r="A6" s="6"/>
      <c r="B6" s="7" t="s">
        <v>10</v>
      </c>
      <c r="C6" s="7"/>
      <c r="D6" s="7"/>
      <c r="E6" s="7"/>
      <c r="F6" s="8"/>
      <c r="K6" s="9"/>
      <c r="L6" s="10"/>
      <c r="M6" s="11"/>
    </row>
    <row r="7" spans="1:13" hidden="1">
      <c r="A7" s="6"/>
      <c r="B7" s="7"/>
      <c r="C7" s="7"/>
      <c r="D7" s="7"/>
      <c r="E7" s="7"/>
      <c r="F7" s="8"/>
      <c r="K7" s="9"/>
      <c r="L7" s="10"/>
      <c r="M7" s="11"/>
    </row>
    <row r="8" spans="1:13" hidden="1">
      <c r="A8" s="6"/>
      <c r="B8" s="7"/>
      <c r="C8" s="7"/>
      <c r="D8" s="7"/>
      <c r="E8" s="7"/>
      <c r="F8" s="8"/>
      <c r="G8" s="12">
        <v>0</v>
      </c>
      <c r="H8" s="13">
        <v>400</v>
      </c>
      <c r="I8" s="13">
        <v>7</v>
      </c>
      <c r="J8" s="14">
        <v>1</v>
      </c>
      <c r="K8" s="15">
        <f>G8*H8*I8*J8</f>
        <v>0</v>
      </c>
      <c r="L8" s="16"/>
      <c r="M8" s="8"/>
    </row>
    <row r="9" spans="1:13" hidden="1">
      <c r="A9" s="6"/>
      <c r="B9" s="7"/>
      <c r="C9" s="7"/>
      <c r="D9" s="7"/>
      <c r="E9" s="7"/>
      <c r="F9" s="8"/>
      <c r="J9" s="1" t="s">
        <v>11</v>
      </c>
      <c r="K9" s="17">
        <f>SUM(K8:K8)</f>
        <v>0</v>
      </c>
      <c r="L9" s="8" t="s">
        <v>12</v>
      </c>
      <c r="M9" s="8"/>
    </row>
    <row r="10" spans="1:13" hidden="1">
      <c r="A10" s="6"/>
      <c r="B10" s="7"/>
      <c r="C10" s="7"/>
      <c r="D10" s="7"/>
      <c r="E10" s="7"/>
      <c r="F10" s="8"/>
      <c r="K10" s="18"/>
      <c r="L10" s="8"/>
      <c r="M10" s="8"/>
    </row>
    <row r="11" spans="1:13" hidden="1">
      <c r="A11" s="6"/>
      <c r="B11" s="7"/>
      <c r="C11" s="7"/>
      <c r="D11" s="7"/>
      <c r="E11" s="7"/>
      <c r="F11" s="19">
        <f>K9</f>
        <v>0</v>
      </c>
      <c r="G11" s="1" t="s">
        <v>12</v>
      </c>
      <c r="H11" s="20" t="s">
        <v>13</v>
      </c>
      <c r="I11" s="20" t="s">
        <v>14</v>
      </c>
      <c r="J11" s="21">
        <v>847</v>
      </c>
      <c r="K11" s="18" t="s">
        <v>15</v>
      </c>
      <c r="L11" s="8"/>
      <c r="M11" s="19">
        <f>F11*J11/1000</f>
        <v>0</v>
      </c>
    </row>
    <row r="12" spans="1:13" hidden="1">
      <c r="A12" s="6"/>
      <c r="B12" s="7"/>
      <c r="C12" s="7"/>
      <c r="D12" s="7"/>
      <c r="E12" s="7"/>
      <c r="F12" s="8"/>
      <c r="K12" s="9"/>
      <c r="L12" s="10"/>
      <c r="M12" s="11"/>
    </row>
    <row r="13" spans="1:13" hidden="1">
      <c r="A13" s="6">
        <v>2</v>
      </c>
      <c r="B13" s="7" t="s">
        <v>16</v>
      </c>
      <c r="C13" s="7"/>
      <c r="D13" s="7"/>
      <c r="E13" s="7"/>
      <c r="F13" s="8"/>
      <c r="K13" s="9"/>
      <c r="L13" s="10"/>
      <c r="M13" s="11"/>
    </row>
    <row r="14" spans="1:13" hidden="1">
      <c r="A14" s="6"/>
      <c r="B14" s="7" t="s">
        <v>17</v>
      </c>
      <c r="C14" s="7"/>
      <c r="D14" s="7"/>
      <c r="E14" s="7"/>
      <c r="F14" s="8"/>
      <c r="K14" s="9"/>
      <c r="L14" s="10"/>
      <c r="M14" s="11"/>
    </row>
    <row r="15" spans="1:13" hidden="1">
      <c r="A15" s="6"/>
      <c r="B15" s="7" t="s">
        <v>18</v>
      </c>
      <c r="C15" s="7"/>
      <c r="D15" s="7"/>
      <c r="E15" s="7"/>
      <c r="F15" s="8"/>
      <c r="K15" s="9"/>
      <c r="L15" s="10"/>
      <c r="M15" s="11"/>
    </row>
    <row r="16" spans="1:13" hidden="1">
      <c r="A16" s="6"/>
      <c r="B16" s="7" t="s">
        <v>19</v>
      </c>
      <c r="C16" s="7"/>
      <c r="D16" s="7"/>
      <c r="E16" s="7"/>
      <c r="F16" s="8"/>
      <c r="K16" s="9"/>
      <c r="L16" s="10"/>
      <c r="M16" s="11"/>
    </row>
    <row r="17" spans="1:13" hidden="1">
      <c r="A17" s="6"/>
      <c r="B17" s="7"/>
      <c r="C17" s="7"/>
      <c r="D17" s="7"/>
      <c r="E17" s="7"/>
      <c r="F17" s="8"/>
      <c r="G17" s="1" t="s">
        <v>20</v>
      </c>
      <c r="K17" s="22">
        <f>F11</f>
        <v>0</v>
      </c>
      <c r="L17" s="8" t="s">
        <v>12</v>
      </c>
      <c r="M17" s="8"/>
    </row>
    <row r="18" spans="1:13" hidden="1">
      <c r="A18" s="6"/>
      <c r="B18" s="7"/>
      <c r="C18" s="7"/>
      <c r="D18" s="7"/>
      <c r="E18" s="7"/>
      <c r="F18" s="8"/>
      <c r="K18" s="18"/>
      <c r="L18" s="8"/>
      <c r="M18" s="8"/>
    </row>
    <row r="19" spans="1:13" hidden="1">
      <c r="A19" s="6"/>
      <c r="B19" s="7"/>
      <c r="C19" s="7"/>
      <c r="D19" s="7"/>
      <c r="E19" s="7"/>
      <c r="F19" s="19">
        <f>K17</f>
        <v>0</v>
      </c>
      <c r="G19" s="1" t="s">
        <v>12</v>
      </c>
      <c r="H19" s="20" t="s">
        <v>13</v>
      </c>
      <c r="I19" s="20" t="s">
        <v>14</v>
      </c>
      <c r="J19" s="21">
        <v>167</v>
      </c>
      <c r="K19" s="18" t="s">
        <v>21</v>
      </c>
      <c r="L19" s="8"/>
      <c r="M19" s="23">
        <f>F19*J19/1000</f>
        <v>0</v>
      </c>
    </row>
    <row r="20" spans="1:13" hidden="1">
      <c r="A20" s="6"/>
      <c r="B20" s="24"/>
      <c r="C20" s="24"/>
      <c r="D20" s="24"/>
      <c r="E20" s="24"/>
      <c r="F20" s="25"/>
      <c r="G20" s="7"/>
      <c r="H20" s="24"/>
      <c r="I20" s="24"/>
      <c r="J20" s="24"/>
      <c r="K20" s="26"/>
      <c r="L20" s="25"/>
      <c r="M20" s="25"/>
    </row>
    <row r="21" spans="1:13" hidden="1">
      <c r="A21" s="6">
        <v>3</v>
      </c>
      <c r="B21" s="7" t="s">
        <v>22</v>
      </c>
      <c r="C21" s="7"/>
      <c r="D21" s="7"/>
      <c r="E21" s="7"/>
      <c r="F21" s="8"/>
      <c r="G21" s="7"/>
      <c r="H21" s="24"/>
      <c r="I21" s="24"/>
      <c r="J21" s="24"/>
      <c r="K21" s="26"/>
      <c r="L21" s="25"/>
      <c r="M21" s="25"/>
    </row>
    <row r="22" spans="1:13" hidden="1">
      <c r="A22" s="6"/>
      <c r="B22" s="7" t="s">
        <v>23</v>
      </c>
      <c r="C22" s="7"/>
      <c r="D22" s="7"/>
      <c r="E22" s="7"/>
      <c r="F22" s="8"/>
      <c r="G22" s="7"/>
      <c r="H22" s="24"/>
      <c r="I22" s="24"/>
      <c r="J22" s="24"/>
      <c r="K22" s="26"/>
      <c r="L22" s="25"/>
      <c r="M22" s="25"/>
    </row>
    <row r="23" spans="1:13" hidden="1">
      <c r="A23" s="6"/>
      <c r="B23" s="24"/>
      <c r="C23" s="24"/>
      <c r="D23" s="24"/>
      <c r="E23" s="24"/>
      <c r="F23" s="25"/>
      <c r="G23" s="7"/>
      <c r="H23" s="24"/>
      <c r="I23" s="24"/>
      <c r="J23" s="24"/>
      <c r="K23" s="26"/>
      <c r="L23" s="25"/>
      <c r="M23" s="25"/>
    </row>
    <row r="24" spans="1:13" hidden="1">
      <c r="A24" s="6"/>
      <c r="B24" s="24"/>
      <c r="C24" s="24"/>
      <c r="D24" s="24"/>
      <c r="E24" s="24"/>
      <c r="F24" s="8"/>
      <c r="G24" s="12">
        <v>0</v>
      </c>
      <c r="H24" s="13">
        <f>H8</f>
        <v>400</v>
      </c>
      <c r="I24" s="13">
        <v>7</v>
      </c>
      <c r="J24" s="14">
        <v>0.5</v>
      </c>
      <c r="K24" s="15">
        <f>G24*H24*I24*J24</f>
        <v>0</v>
      </c>
      <c r="L24" s="16"/>
      <c r="M24" s="8"/>
    </row>
    <row r="25" spans="1:13" hidden="1">
      <c r="A25" s="6"/>
      <c r="B25" s="24"/>
      <c r="C25" s="24"/>
      <c r="D25" s="24"/>
      <c r="E25" s="24"/>
      <c r="F25" s="8"/>
      <c r="J25" s="1" t="s">
        <v>11</v>
      </c>
      <c r="K25" s="17">
        <f>SUM(K24:K24)</f>
        <v>0</v>
      </c>
      <c r="L25" s="8" t="s">
        <v>12</v>
      </c>
      <c r="M25" s="8"/>
    </row>
    <row r="26" spans="1:13" hidden="1">
      <c r="A26" s="6"/>
      <c r="B26" s="24"/>
      <c r="C26" s="24"/>
      <c r="D26" s="24"/>
      <c r="E26" s="24"/>
      <c r="F26" s="8"/>
      <c r="K26" s="18"/>
      <c r="L26" s="8"/>
      <c r="M26" s="8"/>
    </row>
    <row r="27" spans="1:13" hidden="1">
      <c r="A27" s="6"/>
      <c r="B27" s="24"/>
      <c r="C27" s="24"/>
      <c r="D27" s="24"/>
      <c r="E27" s="24"/>
      <c r="F27" s="19">
        <f>K25</f>
        <v>0</v>
      </c>
      <c r="G27" s="1" t="s">
        <v>12</v>
      </c>
      <c r="H27" s="20" t="s">
        <v>13</v>
      </c>
      <c r="I27" s="20" t="s">
        <v>14</v>
      </c>
      <c r="J27" s="21">
        <v>847</v>
      </c>
      <c r="K27" s="18" t="s">
        <v>15</v>
      </c>
      <c r="L27" s="8"/>
      <c r="M27" s="19">
        <f>F27*J27/1000</f>
        <v>0</v>
      </c>
    </row>
    <row r="28" spans="1:13" hidden="1">
      <c r="A28" s="6"/>
      <c r="B28" s="24"/>
      <c r="C28" s="24"/>
      <c r="D28" s="24"/>
      <c r="E28" s="24"/>
      <c r="F28" s="25"/>
      <c r="G28" s="7"/>
      <c r="H28" s="24"/>
      <c r="I28" s="24"/>
      <c r="J28" s="24"/>
      <c r="K28" s="26"/>
      <c r="L28" s="25"/>
      <c r="M28" s="25"/>
    </row>
    <row r="29" spans="1:13" hidden="1">
      <c r="A29" s="6"/>
      <c r="B29" s="24"/>
      <c r="C29" s="24"/>
      <c r="D29" s="24"/>
      <c r="E29" s="24"/>
      <c r="F29" s="25"/>
      <c r="G29" s="7"/>
      <c r="H29" s="24"/>
      <c r="I29" s="24"/>
      <c r="J29" s="24"/>
      <c r="K29" s="26"/>
      <c r="L29" s="25"/>
      <c r="M29" s="25"/>
    </row>
    <row r="30" spans="1:13">
      <c r="A30" s="6">
        <v>1</v>
      </c>
      <c r="B30" s="7" t="s">
        <v>24</v>
      </c>
      <c r="C30" s="7"/>
      <c r="D30" s="7"/>
      <c r="E30" s="7"/>
      <c r="F30" s="7"/>
      <c r="G30" s="18"/>
      <c r="K30" s="27"/>
      <c r="L30" s="28"/>
      <c r="M30" s="8"/>
    </row>
    <row r="31" spans="1:13" ht="15">
      <c r="A31" s="29"/>
      <c r="B31" s="147" t="s">
        <v>25</v>
      </c>
      <c r="C31" s="147"/>
      <c r="D31" s="147"/>
      <c r="E31" s="147"/>
      <c r="F31" s="147"/>
      <c r="G31" s="18"/>
      <c r="K31" s="27"/>
      <c r="L31" s="28"/>
      <c r="M31" s="8"/>
    </row>
    <row r="32" spans="1:13" ht="15">
      <c r="A32" s="29"/>
      <c r="B32" s="154" t="s">
        <v>26</v>
      </c>
      <c r="C32" s="154"/>
      <c r="D32" s="154"/>
      <c r="E32" s="154"/>
      <c r="F32" s="154"/>
      <c r="G32" s="18"/>
      <c r="K32" s="26"/>
      <c r="L32" s="25"/>
      <c r="M32" s="8"/>
    </row>
    <row r="33" spans="1:13" ht="15">
      <c r="A33" s="29"/>
      <c r="B33" s="154" t="s">
        <v>27</v>
      </c>
      <c r="C33" s="154"/>
      <c r="D33" s="154"/>
      <c r="E33" s="154"/>
      <c r="F33" s="154"/>
      <c r="G33" s="18"/>
      <c r="K33" s="26"/>
      <c r="L33" s="25"/>
      <c r="M33" s="8"/>
    </row>
    <row r="34" spans="1:13">
      <c r="A34" s="6"/>
      <c r="B34" s="32"/>
      <c r="C34" s="7"/>
      <c r="D34" s="7"/>
      <c r="E34" s="7"/>
      <c r="F34" s="32">
        <f>estimate!F37</f>
        <v>924</v>
      </c>
      <c r="G34" s="18" t="s">
        <v>12</v>
      </c>
      <c r="H34" s="20" t="s">
        <v>13</v>
      </c>
      <c r="I34" s="20" t="s">
        <v>14</v>
      </c>
      <c r="J34" s="21">
        <v>3176.25</v>
      </c>
      <c r="K34" s="18" t="s">
        <v>21</v>
      </c>
      <c r="L34" s="8" t="s">
        <v>28</v>
      </c>
      <c r="M34" s="19">
        <f>ROUND(F34*J34/1000,0)</f>
        <v>2935</v>
      </c>
    </row>
    <row r="35" spans="1:13">
      <c r="A35" s="6">
        <v>2</v>
      </c>
      <c r="B35" s="7" t="s">
        <v>22</v>
      </c>
      <c r="C35" s="7"/>
      <c r="D35" s="7"/>
      <c r="E35" s="7"/>
      <c r="F35" s="7"/>
      <c r="G35" s="18"/>
      <c r="H35" s="24"/>
      <c r="I35" s="24"/>
      <c r="J35" s="24"/>
      <c r="K35" s="26"/>
      <c r="L35" s="25"/>
      <c r="M35" s="25"/>
    </row>
    <row r="36" spans="1:13">
      <c r="A36" s="6"/>
      <c r="B36" s="7" t="s">
        <v>23</v>
      </c>
      <c r="C36" s="7"/>
      <c r="D36" s="7"/>
      <c r="E36" s="7"/>
      <c r="F36" s="7"/>
      <c r="G36" s="18"/>
      <c r="H36" s="24"/>
      <c r="I36" s="24"/>
      <c r="J36" s="24"/>
      <c r="K36" s="26"/>
      <c r="L36" s="25"/>
      <c r="M36" s="25"/>
    </row>
    <row r="37" spans="1:13">
      <c r="A37" s="6"/>
      <c r="B37" s="24"/>
      <c r="C37" s="24"/>
      <c r="D37" s="24"/>
      <c r="E37" s="24"/>
      <c r="F37" s="32">
        <f>estimate!F43</f>
        <v>600</v>
      </c>
      <c r="G37" s="18" t="s">
        <v>12</v>
      </c>
      <c r="H37" s="20" t="s">
        <v>13</v>
      </c>
      <c r="I37" s="20" t="s">
        <v>14</v>
      </c>
      <c r="J37" s="21">
        <v>9416.2800000000007</v>
      </c>
      <c r="K37" s="18" t="s">
        <v>30</v>
      </c>
      <c r="L37" s="8" t="s">
        <v>28</v>
      </c>
      <c r="M37" s="19">
        <f>ROUND(F37*J37/100,0)</f>
        <v>56498</v>
      </c>
    </row>
    <row r="38" spans="1:13">
      <c r="A38" s="6">
        <v>3</v>
      </c>
      <c r="B38" s="7" t="s">
        <v>31</v>
      </c>
      <c r="C38" s="7"/>
      <c r="D38" s="7"/>
      <c r="E38" s="7"/>
      <c r="F38" s="7"/>
      <c r="G38" s="18"/>
      <c r="K38" s="18"/>
      <c r="L38" s="8"/>
      <c r="M38" s="8"/>
    </row>
    <row r="39" spans="1:13">
      <c r="A39" s="6"/>
      <c r="B39" s="7" t="s">
        <v>32</v>
      </c>
      <c r="C39" s="7"/>
      <c r="D39" s="7"/>
      <c r="E39" s="7"/>
      <c r="F39" s="7"/>
      <c r="G39" s="18"/>
      <c r="K39" s="18"/>
      <c r="L39" s="8"/>
      <c r="M39" s="8"/>
    </row>
    <row r="40" spans="1:13">
      <c r="A40" s="6"/>
      <c r="B40" s="7"/>
      <c r="C40" s="7"/>
      <c r="D40" s="7"/>
      <c r="E40" s="7"/>
      <c r="F40" s="32">
        <f>estimate!F52</f>
        <v>995.68000000000006</v>
      </c>
      <c r="G40" s="18" t="s">
        <v>12</v>
      </c>
      <c r="H40" s="20" t="s">
        <v>13</v>
      </c>
      <c r="I40" s="20" t="s">
        <v>14</v>
      </c>
      <c r="J40" s="21">
        <v>11948.36</v>
      </c>
      <c r="K40" s="18" t="s">
        <v>30</v>
      </c>
      <c r="L40" s="8" t="s">
        <v>28</v>
      </c>
      <c r="M40" s="19">
        <f>ROUND(F40*J40/100,0)</f>
        <v>118967</v>
      </c>
    </row>
    <row r="41" spans="1:13" ht="12" customHeight="1">
      <c r="A41" s="6">
        <v>4</v>
      </c>
      <c r="B41" s="7" t="s">
        <v>38</v>
      </c>
      <c r="C41" s="7"/>
      <c r="D41" s="7"/>
      <c r="E41" s="7"/>
      <c r="F41" s="7"/>
      <c r="G41" s="18"/>
      <c r="K41" s="18"/>
      <c r="L41" s="8"/>
      <c r="M41" s="8"/>
    </row>
    <row r="42" spans="1:13" ht="12" customHeight="1">
      <c r="A42" s="6"/>
      <c r="B42" s="7" t="s">
        <v>39</v>
      </c>
      <c r="C42" s="7"/>
      <c r="D42" s="7"/>
      <c r="E42" s="7"/>
      <c r="F42" s="7"/>
      <c r="G42" s="18"/>
      <c r="K42" s="18"/>
      <c r="L42" s="8"/>
      <c r="M42" s="8"/>
    </row>
    <row r="43" spans="1:13" ht="12" customHeight="1">
      <c r="A43" s="6"/>
      <c r="B43" s="7" t="s">
        <v>40</v>
      </c>
      <c r="C43" s="7"/>
      <c r="D43" s="7"/>
      <c r="E43" s="7"/>
      <c r="F43" s="7"/>
      <c r="G43" s="18"/>
      <c r="K43" s="18"/>
      <c r="L43" s="8"/>
      <c r="M43" s="8"/>
    </row>
    <row r="44" spans="1:13" ht="12" customHeight="1">
      <c r="A44" s="6"/>
      <c r="B44" s="7" t="s">
        <v>41</v>
      </c>
      <c r="C44" s="7"/>
      <c r="D44" s="7"/>
      <c r="E44" s="7"/>
      <c r="F44" s="7"/>
      <c r="G44" s="18"/>
      <c r="K44" s="18"/>
      <c r="L44" s="8"/>
      <c r="M44" s="8"/>
    </row>
    <row r="45" spans="1:13">
      <c r="A45" s="6"/>
      <c r="B45" s="7"/>
      <c r="C45" s="7"/>
      <c r="D45" s="7"/>
      <c r="E45" s="7"/>
      <c r="F45" s="32">
        <f>estimate!F60</f>
        <v>123</v>
      </c>
      <c r="G45" s="18" t="s">
        <v>12</v>
      </c>
      <c r="H45" s="20" t="s">
        <v>13</v>
      </c>
      <c r="I45" s="20" t="s">
        <v>14</v>
      </c>
      <c r="J45" s="21">
        <v>14429.25</v>
      </c>
      <c r="K45" s="36" t="s">
        <v>30</v>
      </c>
      <c r="L45" s="8" t="s">
        <v>28</v>
      </c>
      <c r="M45" s="37">
        <f>ROUND(F45*J45/100,0)</f>
        <v>17748</v>
      </c>
    </row>
    <row r="46" spans="1:13">
      <c r="A46" s="6"/>
      <c r="B46" s="7"/>
      <c r="C46" s="7"/>
      <c r="D46" s="7"/>
      <c r="E46" s="7"/>
      <c r="F46" s="32"/>
      <c r="G46" s="18"/>
      <c r="H46" s="20"/>
      <c r="I46" s="20"/>
      <c r="J46" s="21"/>
      <c r="K46" s="18"/>
      <c r="L46" s="8"/>
      <c r="M46" s="19"/>
    </row>
    <row r="47" spans="1:13">
      <c r="A47" s="6">
        <v>5</v>
      </c>
      <c r="B47" s="7" t="s">
        <v>44</v>
      </c>
      <c r="C47" s="7"/>
      <c r="D47" s="7"/>
      <c r="E47" s="7"/>
      <c r="F47" s="32"/>
      <c r="G47" s="18"/>
      <c r="H47" s="20"/>
      <c r="I47" s="20"/>
      <c r="J47" s="21"/>
      <c r="K47" s="18"/>
      <c r="L47" s="8"/>
      <c r="M47" s="19"/>
    </row>
    <row r="48" spans="1:13">
      <c r="A48" s="6"/>
      <c r="B48" s="7"/>
      <c r="C48" s="7"/>
      <c r="D48" s="7"/>
      <c r="E48" s="7"/>
      <c r="F48" s="32">
        <f>estimate!F66</f>
        <v>40</v>
      </c>
      <c r="G48" s="18" t="s">
        <v>12</v>
      </c>
      <c r="H48" s="20" t="s">
        <v>13</v>
      </c>
      <c r="I48" s="20" t="s">
        <v>14</v>
      </c>
      <c r="J48" s="21">
        <v>2283.9299999999998</v>
      </c>
      <c r="K48" s="18" t="s">
        <v>47</v>
      </c>
      <c r="L48" s="8" t="s">
        <v>28</v>
      </c>
      <c r="M48" s="19">
        <f>ROUND(F48*J48/100,0)</f>
        <v>914</v>
      </c>
    </row>
    <row r="49" spans="1:13" hidden="1">
      <c r="A49" s="6">
        <v>4</v>
      </c>
      <c r="B49" s="7" t="s">
        <v>38</v>
      </c>
      <c r="C49" s="7"/>
      <c r="D49" s="7"/>
      <c r="E49" s="7"/>
      <c r="F49" s="32"/>
      <c r="G49" s="18"/>
      <c r="H49" s="20"/>
      <c r="I49" s="20"/>
      <c r="J49" s="21"/>
      <c r="K49" s="18"/>
      <c r="L49" s="8"/>
      <c r="M49" s="19"/>
    </row>
    <row r="50" spans="1:13" hidden="1">
      <c r="A50" s="6"/>
      <c r="B50" s="7" t="s">
        <v>39</v>
      </c>
      <c r="C50" s="7"/>
      <c r="D50" s="7"/>
      <c r="E50" s="7"/>
      <c r="F50" s="32"/>
      <c r="G50" s="18"/>
      <c r="H50" s="20"/>
      <c r="I50" s="20"/>
      <c r="J50" s="21"/>
      <c r="K50" s="18"/>
      <c r="L50" s="8"/>
      <c r="M50" s="19"/>
    </row>
    <row r="51" spans="1:13" hidden="1">
      <c r="A51" s="6"/>
      <c r="B51" s="7" t="s">
        <v>48</v>
      </c>
      <c r="C51" s="7"/>
      <c r="D51" s="7"/>
      <c r="E51" s="7"/>
      <c r="F51" s="32"/>
      <c r="G51" s="18"/>
      <c r="H51" s="20"/>
      <c r="I51" s="20"/>
      <c r="J51" s="21"/>
      <c r="K51" s="18"/>
      <c r="L51" s="8"/>
      <c r="M51" s="19"/>
    </row>
    <row r="52" spans="1:13" hidden="1">
      <c r="A52" s="6"/>
      <c r="B52" s="7" t="s">
        <v>49</v>
      </c>
      <c r="C52" s="7"/>
      <c r="D52" s="7"/>
      <c r="E52" s="7"/>
      <c r="F52" s="32"/>
      <c r="G52" s="18"/>
      <c r="H52" s="20"/>
      <c r="I52" s="20"/>
      <c r="J52" s="21"/>
      <c r="K52" s="18"/>
      <c r="L52" s="8"/>
      <c r="M52" s="19"/>
    </row>
    <row r="53" spans="1:13" hidden="1">
      <c r="A53" s="6"/>
      <c r="B53" s="7"/>
      <c r="C53" s="7"/>
      <c r="D53" s="7"/>
      <c r="E53" s="7"/>
      <c r="F53" s="7"/>
      <c r="G53" s="31">
        <v>0</v>
      </c>
      <c r="H53" s="13" t="e">
        <f>#REF!</f>
        <v>#REF!</v>
      </c>
      <c r="I53" s="13">
        <v>1.5</v>
      </c>
      <c r="J53" s="14">
        <v>0.75</v>
      </c>
      <c r="K53" s="15" t="e">
        <f>G53*H53*I53*J53</f>
        <v>#REF!</v>
      </c>
      <c r="L53" s="16"/>
      <c r="M53" s="19"/>
    </row>
    <row r="54" spans="1:13" hidden="1">
      <c r="A54" s="6"/>
      <c r="B54" s="7"/>
      <c r="C54" s="7"/>
      <c r="D54" s="7"/>
      <c r="E54" s="7"/>
      <c r="F54" s="7"/>
      <c r="G54" s="18"/>
      <c r="J54" s="1" t="s">
        <v>11</v>
      </c>
      <c r="K54" s="17" t="e">
        <f>SUM(K53:K53)</f>
        <v>#REF!</v>
      </c>
      <c r="L54" s="8" t="s">
        <v>12</v>
      </c>
      <c r="M54" s="19"/>
    </row>
    <row r="55" spans="1:13" hidden="1">
      <c r="A55" s="6"/>
      <c r="B55" s="7"/>
      <c r="C55" s="7"/>
      <c r="D55" s="7"/>
      <c r="E55" s="7"/>
      <c r="F55" s="7"/>
      <c r="G55" s="18"/>
      <c r="K55" s="18"/>
      <c r="L55" s="8"/>
      <c r="M55" s="19"/>
    </row>
    <row r="56" spans="1:13" hidden="1">
      <c r="A56" s="6"/>
      <c r="B56" s="7"/>
      <c r="C56" s="7"/>
      <c r="D56" s="7"/>
      <c r="E56" s="7"/>
      <c r="F56" s="32" t="e">
        <f>K54</f>
        <v>#REF!</v>
      </c>
      <c r="G56" s="18" t="s">
        <v>12</v>
      </c>
      <c r="H56" s="20" t="s">
        <v>13</v>
      </c>
      <c r="I56" s="20" t="s">
        <v>14</v>
      </c>
      <c r="J56" s="21">
        <v>5001.7</v>
      </c>
      <c r="K56" s="18" t="s">
        <v>30</v>
      </c>
      <c r="L56" s="8"/>
      <c r="M56" s="19" t="e">
        <f>F56*J56/100</f>
        <v>#REF!</v>
      </c>
    </row>
    <row r="57" spans="1:13" hidden="1">
      <c r="A57" s="6"/>
      <c r="B57" s="7"/>
      <c r="C57" s="7"/>
      <c r="D57" s="7"/>
      <c r="E57" s="7"/>
      <c r="F57" s="32"/>
      <c r="G57" s="18"/>
      <c r="H57" s="20"/>
      <c r="I57" s="20"/>
      <c r="J57" s="21"/>
      <c r="K57" s="18"/>
      <c r="L57" s="8"/>
      <c r="M57" s="19"/>
    </row>
    <row r="58" spans="1:13" hidden="1">
      <c r="A58" s="6">
        <v>5</v>
      </c>
      <c r="B58" s="7" t="s">
        <v>50</v>
      </c>
      <c r="C58" s="7"/>
      <c r="D58" s="7"/>
      <c r="E58" s="7"/>
      <c r="F58" s="7"/>
      <c r="G58" s="18"/>
      <c r="K58" s="18"/>
      <c r="L58" s="8"/>
      <c r="M58" s="19"/>
    </row>
    <row r="59" spans="1:13" hidden="1">
      <c r="A59" s="6"/>
      <c r="B59" s="7" t="s">
        <v>51</v>
      </c>
      <c r="C59" s="7"/>
      <c r="D59" s="7"/>
      <c r="E59" s="7"/>
      <c r="F59" s="7"/>
      <c r="G59" s="18"/>
      <c r="K59" s="18"/>
      <c r="L59" s="8"/>
      <c r="M59" s="19"/>
    </row>
    <row r="60" spans="1:13" hidden="1">
      <c r="A60" s="6"/>
      <c r="B60" s="7" t="s">
        <v>52</v>
      </c>
      <c r="C60" s="7"/>
      <c r="D60" s="7"/>
      <c r="E60" s="7"/>
      <c r="F60" s="7"/>
      <c r="G60" s="18"/>
      <c r="K60" s="18"/>
      <c r="L60" s="8"/>
      <c r="M60" s="19"/>
    </row>
    <row r="61" spans="1:13" hidden="1">
      <c r="A61" s="6"/>
      <c r="B61" s="7"/>
      <c r="C61" s="7"/>
      <c r="D61" s="7"/>
      <c r="E61" s="7"/>
      <c r="F61" s="7">
        <v>2</v>
      </c>
      <c r="G61" s="31">
        <v>0</v>
      </c>
      <c r="H61" s="13" t="e">
        <f>#REF!</f>
        <v>#REF!</v>
      </c>
      <c r="I61" s="13"/>
      <c r="J61" s="13">
        <v>1.5</v>
      </c>
      <c r="K61" s="33" t="e">
        <f>F61*G61*H61*J61</f>
        <v>#REF!</v>
      </c>
      <c r="L61" s="16"/>
      <c r="M61" s="19"/>
    </row>
    <row r="62" spans="1:13" hidden="1">
      <c r="A62" s="6"/>
      <c r="B62" s="7"/>
      <c r="C62" s="7"/>
      <c r="D62" s="7"/>
      <c r="E62" s="7"/>
      <c r="F62" s="7"/>
      <c r="G62" s="31"/>
      <c r="H62" s="13"/>
      <c r="I62" s="13"/>
      <c r="J62" s="32"/>
      <c r="K62" s="38"/>
      <c r="L62" s="39"/>
      <c r="M62" s="19"/>
    </row>
    <row r="63" spans="1:13" hidden="1">
      <c r="A63" s="6"/>
      <c r="B63" s="7"/>
      <c r="C63" s="7"/>
      <c r="D63" s="7"/>
      <c r="E63" s="7"/>
      <c r="F63" s="7"/>
      <c r="G63" s="18"/>
      <c r="J63" s="1" t="s">
        <v>11</v>
      </c>
      <c r="K63" s="17" t="e">
        <f>SUM(K61:K61)</f>
        <v>#REF!</v>
      </c>
      <c r="L63" s="8" t="s">
        <v>12</v>
      </c>
      <c r="M63" s="19"/>
    </row>
    <row r="64" spans="1:13" hidden="1">
      <c r="A64" s="6"/>
      <c r="B64" s="7"/>
      <c r="C64" s="7"/>
      <c r="D64" s="7"/>
      <c r="E64" s="7"/>
      <c r="F64" s="7"/>
      <c r="G64" s="18"/>
      <c r="K64" s="18"/>
      <c r="L64" s="8"/>
      <c r="M64" s="19"/>
    </row>
    <row r="65" spans="1:13" hidden="1">
      <c r="A65" s="6"/>
      <c r="B65" s="7"/>
      <c r="C65" s="7"/>
      <c r="D65" s="7"/>
      <c r="E65" s="7"/>
      <c r="F65" s="32" t="e">
        <f>K63</f>
        <v>#REF!</v>
      </c>
      <c r="G65" s="18" t="s">
        <v>12</v>
      </c>
      <c r="H65" s="20" t="s">
        <v>13</v>
      </c>
      <c r="I65" s="20" t="s">
        <v>14</v>
      </c>
      <c r="J65" s="21">
        <v>1405.75</v>
      </c>
      <c r="K65" s="18" t="s">
        <v>30</v>
      </c>
      <c r="L65" s="8"/>
      <c r="M65" s="19" t="e">
        <f>F65*J65/100</f>
        <v>#REF!</v>
      </c>
    </row>
    <row r="66" spans="1:13" hidden="1">
      <c r="A66" s="6">
        <v>5</v>
      </c>
      <c r="B66" s="7" t="s">
        <v>53</v>
      </c>
      <c r="C66" s="7"/>
      <c r="D66" s="7"/>
      <c r="E66" s="7"/>
      <c r="F66" s="7"/>
      <c r="G66" s="18"/>
      <c r="K66" s="18"/>
      <c r="L66" s="8"/>
      <c r="M66" s="19"/>
    </row>
    <row r="67" spans="1:13" hidden="1">
      <c r="A67" s="6"/>
      <c r="B67" s="7" t="s">
        <v>54</v>
      </c>
      <c r="C67" s="7"/>
      <c r="D67" s="7"/>
      <c r="E67" s="7"/>
      <c r="F67" s="7"/>
      <c r="G67" s="18"/>
      <c r="K67" s="18"/>
      <c r="L67" s="8"/>
      <c r="M67" s="19"/>
    </row>
    <row r="68" spans="1:13" ht="15" hidden="1">
      <c r="A68" s="6"/>
      <c r="B68" s="7"/>
      <c r="C68" s="7" t="s">
        <v>55</v>
      </c>
      <c r="D68" s="30"/>
      <c r="E68" s="7"/>
      <c r="F68" s="7">
        <v>1</v>
      </c>
      <c r="G68" s="31">
        <v>0</v>
      </c>
      <c r="H68" s="13" t="e">
        <f>H61</f>
        <v>#REF!</v>
      </c>
      <c r="I68" s="13"/>
      <c r="J68" s="14">
        <v>2.5</v>
      </c>
      <c r="K68" s="15" t="e">
        <f>F68*G68*H68*J68</f>
        <v>#REF!</v>
      </c>
      <c r="L68" s="16"/>
      <c r="M68" s="19"/>
    </row>
    <row r="69" spans="1:13" hidden="1">
      <c r="A69" s="6"/>
      <c r="B69" s="7"/>
      <c r="C69" s="7"/>
      <c r="D69" s="7"/>
      <c r="E69" s="7"/>
      <c r="F69" s="7"/>
      <c r="G69" s="18"/>
      <c r="J69" s="1" t="s">
        <v>11</v>
      </c>
      <c r="K69" s="17" t="e">
        <f>SUM(K68:K68)</f>
        <v>#REF!</v>
      </c>
      <c r="L69" s="8" t="s">
        <v>56</v>
      </c>
      <c r="M69" s="19"/>
    </row>
    <row r="70" spans="1:13" hidden="1">
      <c r="A70" s="6"/>
      <c r="B70" s="7"/>
      <c r="C70" s="7"/>
      <c r="D70" s="7"/>
      <c r="E70" s="7"/>
      <c r="F70" s="7"/>
      <c r="G70" s="18"/>
      <c r="K70" s="18"/>
      <c r="L70" s="8"/>
      <c r="M70" s="19"/>
    </row>
    <row r="71" spans="1:13" hidden="1">
      <c r="A71" s="6"/>
      <c r="B71" s="7"/>
      <c r="C71" s="7"/>
      <c r="D71" s="7"/>
      <c r="E71" s="7"/>
      <c r="F71" s="40" t="e">
        <f>K69</f>
        <v>#REF!</v>
      </c>
      <c r="G71" s="18" t="s">
        <v>56</v>
      </c>
      <c r="H71" s="20" t="s">
        <v>13</v>
      </c>
      <c r="I71" s="20" t="s">
        <v>14</v>
      </c>
      <c r="J71" s="21">
        <v>361.08</v>
      </c>
      <c r="K71" s="18" t="s">
        <v>57</v>
      </c>
      <c r="L71" s="8"/>
      <c r="M71" s="19" t="e">
        <f>F71*J71/100</f>
        <v>#REF!</v>
      </c>
    </row>
    <row r="72" spans="1:13" hidden="1">
      <c r="A72" s="6"/>
      <c r="B72" s="7"/>
      <c r="C72" s="7"/>
      <c r="D72" s="7"/>
      <c r="E72" s="7"/>
      <c r="F72" s="32"/>
      <c r="G72" s="18"/>
      <c r="H72" s="20"/>
      <c r="I72" s="20"/>
      <c r="J72" s="21"/>
      <c r="K72" s="18"/>
      <c r="L72" s="8"/>
      <c r="M72" s="19"/>
    </row>
    <row r="73" spans="1:13" hidden="1">
      <c r="A73" s="6">
        <v>6</v>
      </c>
      <c r="B73" s="7" t="s">
        <v>58</v>
      </c>
      <c r="C73" s="7"/>
      <c r="D73" s="7"/>
      <c r="E73" s="7"/>
      <c r="F73" s="7"/>
      <c r="G73" s="18"/>
      <c r="K73" s="18"/>
      <c r="L73" s="8"/>
      <c r="M73" s="19"/>
    </row>
    <row r="74" spans="1:13" hidden="1">
      <c r="A74" s="6"/>
      <c r="B74" s="7" t="s">
        <v>59</v>
      </c>
      <c r="C74" s="7"/>
      <c r="D74" s="7"/>
      <c r="E74" s="7"/>
      <c r="F74" s="7"/>
      <c r="G74" s="18"/>
      <c r="K74" s="18"/>
      <c r="L74" s="8"/>
      <c r="M74" s="19"/>
    </row>
    <row r="75" spans="1:13" hidden="1">
      <c r="A75" s="6"/>
      <c r="B75" s="7"/>
      <c r="C75" s="7"/>
      <c r="D75" s="7"/>
      <c r="E75" s="7"/>
      <c r="F75" s="7"/>
      <c r="G75" s="18" t="s">
        <v>60</v>
      </c>
      <c r="K75" s="22" t="e">
        <f>F71</f>
        <v>#REF!</v>
      </c>
      <c r="L75" s="8" t="s">
        <v>56</v>
      </c>
      <c r="M75" s="19"/>
    </row>
    <row r="76" spans="1:13" hidden="1">
      <c r="A76" s="6"/>
      <c r="B76" s="7"/>
      <c r="C76" s="7"/>
      <c r="D76" s="7"/>
      <c r="E76" s="7"/>
      <c r="F76" s="7"/>
      <c r="G76" s="18"/>
      <c r="K76" s="18"/>
      <c r="L76" s="8"/>
      <c r="M76" s="19"/>
    </row>
    <row r="77" spans="1:13" hidden="1">
      <c r="A77" s="6"/>
      <c r="B77" s="7"/>
      <c r="C77" s="7"/>
      <c r="D77" s="7"/>
      <c r="E77" s="7"/>
      <c r="F77" s="40" t="e">
        <f>K75</f>
        <v>#REF!</v>
      </c>
      <c r="G77" s="18" t="s">
        <v>56</v>
      </c>
      <c r="H77" s="20" t="s">
        <v>13</v>
      </c>
      <c r="I77" s="20" t="s">
        <v>14</v>
      </c>
      <c r="J77" s="21">
        <v>572.77</v>
      </c>
      <c r="K77" s="18" t="s">
        <v>57</v>
      </c>
      <c r="L77" s="8"/>
      <c r="M77" s="19" t="e">
        <f>F77*J77/100</f>
        <v>#REF!</v>
      </c>
    </row>
    <row r="78" spans="1:13" hidden="1">
      <c r="A78" s="6"/>
      <c r="B78" s="7"/>
      <c r="C78" s="7"/>
      <c r="D78" s="7"/>
      <c r="E78" s="7"/>
      <c r="F78" s="7"/>
      <c r="G78" s="18"/>
      <c r="K78" s="18"/>
      <c r="L78" s="8"/>
      <c r="M78" s="19"/>
    </row>
    <row r="79" spans="1:13" hidden="1">
      <c r="A79" s="6">
        <v>7</v>
      </c>
      <c r="B79" s="41" t="s">
        <v>61</v>
      </c>
      <c r="C79" s="41"/>
      <c r="D79" s="41"/>
      <c r="E79" s="41"/>
      <c r="F79" s="41"/>
      <c r="G79" s="18"/>
      <c r="K79" s="18"/>
      <c r="L79" s="8"/>
      <c r="M79" s="19"/>
    </row>
    <row r="80" spans="1:13" hidden="1">
      <c r="A80" s="6"/>
      <c r="B80" s="41" t="s">
        <v>62</v>
      </c>
      <c r="C80" s="41"/>
      <c r="D80" s="41"/>
      <c r="E80" s="41"/>
      <c r="F80" s="41"/>
      <c r="G80" s="18"/>
      <c r="K80" s="18"/>
      <c r="L80" s="8"/>
      <c r="M80" s="19"/>
    </row>
    <row r="81" spans="1:13" hidden="1">
      <c r="A81" s="6"/>
      <c r="B81" s="41" t="s">
        <v>63</v>
      </c>
      <c r="C81" s="41"/>
      <c r="D81" s="41"/>
      <c r="E81" s="41"/>
      <c r="F81" s="41"/>
      <c r="G81" s="18"/>
      <c r="K81" s="18"/>
      <c r="L81" s="8"/>
      <c r="M81" s="19"/>
    </row>
    <row r="82" spans="1:13" hidden="1">
      <c r="A82" s="6"/>
      <c r="B82" s="41" t="s">
        <v>64</v>
      </c>
      <c r="C82" s="41"/>
      <c r="D82" s="41"/>
      <c r="E82" s="41"/>
      <c r="F82" s="41"/>
      <c r="G82" s="18"/>
      <c r="K82" s="18"/>
      <c r="L82" s="8"/>
      <c r="M82" s="19"/>
    </row>
    <row r="83" spans="1:13" hidden="1">
      <c r="A83" s="6"/>
      <c r="B83" s="41" t="s">
        <v>65</v>
      </c>
      <c r="C83" s="41"/>
      <c r="D83" s="41"/>
      <c r="E83" s="41"/>
      <c r="F83" s="41"/>
      <c r="G83" s="18"/>
      <c r="K83" s="18"/>
      <c r="L83" s="8"/>
      <c r="M83" s="19"/>
    </row>
    <row r="84" spans="1:13" hidden="1">
      <c r="A84" s="6"/>
      <c r="B84" s="41" t="s">
        <v>66</v>
      </c>
      <c r="C84" s="41"/>
      <c r="D84" s="41"/>
      <c r="E84" s="41"/>
      <c r="F84" s="41"/>
      <c r="G84" s="18"/>
      <c r="K84" s="18"/>
      <c r="L84" s="8"/>
      <c r="M84" s="19"/>
    </row>
    <row r="85" spans="1:13" hidden="1">
      <c r="A85" s="6"/>
      <c r="B85" s="7"/>
      <c r="C85" s="7"/>
      <c r="D85" s="7"/>
      <c r="E85" s="7"/>
      <c r="F85" s="7"/>
      <c r="G85" s="18"/>
      <c r="K85" s="18"/>
      <c r="L85" s="8"/>
      <c r="M85" s="19"/>
    </row>
    <row r="86" spans="1:13" ht="15" hidden="1">
      <c r="A86" s="6"/>
      <c r="B86" s="7"/>
      <c r="C86" s="42" t="s">
        <v>55</v>
      </c>
      <c r="D86" s="30"/>
      <c r="E86" s="7"/>
      <c r="F86" s="7"/>
      <c r="G86" s="18">
        <v>0</v>
      </c>
      <c r="H86" s="13" t="e">
        <f>H68</f>
        <v>#REF!</v>
      </c>
      <c r="I86" s="13"/>
      <c r="J86" s="13"/>
      <c r="K86" s="22" t="e">
        <f>G86*H86</f>
        <v>#REF!</v>
      </c>
      <c r="L86" s="8" t="s">
        <v>67</v>
      </c>
      <c r="M86" s="19"/>
    </row>
    <row r="87" spans="1:13" ht="15" hidden="1">
      <c r="A87" s="6"/>
      <c r="B87" s="7"/>
      <c r="C87" s="7"/>
      <c r="D87" s="30"/>
      <c r="E87" s="7"/>
      <c r="F87" s="40" t="e">
        <f>K86</f>
        <v>#REF!</v>
      </c>
      <c r="G87" s="18" t="s">
        <v>67</v>
      </c>
      <c r="H87" s="20" t="s">
        <v>13</v>
      </c>
      <c r="I87" s="20" t="s">
        <v>14</v>
      </c>
      <c r="J87" s="21">
        <v>72.2</v>
      </c>
      <c r="K87" s="18" t="s">
        <v>68</v>
      </c>
      <c r="L87" s="8"/>
      <c r="M87" s="19" t="e">
        <f>F87*J87</f>
        <v>#REF!</v>
      </c>
    </row>
    <row r="88" spans="1:13" hidden="1">
      <c r="A88" s="6"/>
      <c r="B88" s="7"/>
      <c r="C88" s="7"/>
      <c r="D88" s="7"/>
      <c r="E88" s="7"/>
      <c r="F88" s="7"/>
      <c r="G88" s="18"/>
      <c r="K88" s="18"/>
      <c r="L88" s="8"/>
      <c r="M88" s="19"/>
    </row>
    <row r="89" spans="1:13" hidden="1">
      <c r="A89" s="6">
        <v>7</v>
      </c>
      <c r="B89" s="7" t="s">
        <v>69</v>
      </c>
      <c r="C89" s="7"/>
      <c r="D89" s="7"/>
      <c r="E89" s="7"/>
      <c r="F89" s="7"/>
      <c r="G89" s="18"/>
      <c r="K89" s="18"/>
      <c r="L89" s="8"/>
      <c r="M89" s="19"/>
    </row>
    <row r="90" spans="1:13" hidden="1">
      <c r="A90" s="6"/>
      <c r="B90" s="7" t="s">
        <v>70</v>
      </c>
      <c r="C90" s="7"/>
      <c r="D90" s="7"/>
      <c r="E90" s="7"/>
      <c r="F90" s="7"/>
      <c r="G90" s="18"/>
      <c r="K90" s="18"/>
      <c r="L90" s="8"/>
      <c r="M90" s="19"/>
    </row>
    <row r="91" spans="1:13" hidden="1">
      <c r="A91" s="6"/>
      <c r="B91" s="154" t="s">
        <v>71</v>
      </c>
      <c r="C91" s="154"/>
      <c r="D91" s="154"/>
      <c r="E91" s="154"/>
      <c r="F91" s="154"/>
      <c r="G91" s="18"/>
      <c r="K91" s="18"/>
      <c r="L91" s="8"/>
      <c r="M91" s="19"/>
    </row>
    <row r="92" spans="1:13" hidden="1">
      <c r="A92" s="6"/>
      <c r="B92" s="154" t="s">
        <v>72</v>
      </c>
      <c r="C92" s="154"/>
      <c r="D92" s="154"/>
      <c r="E92" s="154"/>
      <c r="F92" s="154"/>
      <c r="G92" s="18"/>
      <c r="K92" s="18"/>
      <c r="L92" s="8"/>
      <c r="M92" s="19"/>
    </row>
    <row r="93" spans="1:13" hidden="1">
      <c r="A93" s="6"/>
      <c r="B93" s="154" t="s">
        <v>73</v>
      </c>
      <c r="C93" s="154"/>
      <c r="D93" s="154"/>
      <c r="E93" s="154"/>
      <c r="F93" s="154"/>
      <c r="G93" s="18"/>
      <c r="K93" s="18"/>
      <c r="L93" s="8"/>
      <c r="M93" s="19"/>
    </row>
    <row r="94" spans="1:13" hidden="1">
      <c r="A94" s="6"/>
      <c r="B94" s="154" t="s">
        <v>74</v>
      </c>
      <c r="C94" s="154"/>
      <c r="D94" s="154"/>
      <c r="E94" s="154"/>
      <c r="F94" s="154"/>
      <c r="G94" s="18"/>
      <c r="K94" s="18"/>
      <c r="L94" s="8"/>
      <c r="M94" s="19"/>
    </row>
    <row r="95" spans="1:13" hidden="1">
      <c r="A95" s="6"/>
      <c r="B95" s="154" t="s">
        <v>75</v>
      </c>
      <c r="C95" s="154"/>
      <c r="D95" s="154"/>
      <c r="E95" s="154"/>
      <c r="F95" s="154"/>
      <c r="G95" s="18"/>
      <c r="K95" s="18"/>
      <c r="L95" s="8"/>
      <c r="M95" s="19"/>
    </row>
    <row r="96" spans="1:13" hidden="1">
      <c r="A96" s="6"/>
      <c r="B96" s="154" t="s">
        <v>76</v>
      </c>
      <c r="C96" s="154"/>
      <c r="D96" s="154"/>
      <c r="E96" s="154"/>
      <c r="F96" s="154"/>
      <c r="G96" s="18"/>
      <c r="K96" s="18"/>
      <c r="L96" s="8"/>
      <c r="M96" s="19"/>
    </row>
    <row r="97" spans="1:13" hidden="1">
      <c r="A97" s="6"/>
      <c r="B97" s="154" t="s">
        <v>77</v>
      </c>
      <c r="C97" s="154"/>
      <c r="D97" s="154"/>
      <c r="E97" s="154"/>
      <c r="F97" s="154"/>
      <c r="G97" s="18"/>
      <c r="K97" s="18"/>
      <c r="L97" s="8"/>
      <c r="M97" s="19"/>
    </row>
    <row r="98" spans="1:13" hidden="1">
      <c r="A98" s="6"/>
      <c r="B98" s="154" t="s">
        <v>78</v>
      </c>
      <c r="C98" s="154"/>
      <c r="D98" s="154"/>
      <c r="E98" s="154"/>
      <c r="F98" s="43"/>
      <c r="G98" s="18"/>
      <c r="K98" s="18"/>
      <c r="L98" s="8"/>
      <c r="M98" s="19"/>
    </row>
    <row r="99" spans="1:13" hidden="1">
      <c r="A99" s="6"/>
      <c r="B99" s="43"/>
      <c r="C99" s="43"/>
      <c r="D99" s="43"/>
      <c r="E99" s="43"/>
      <c r="F99" s="43"/>
      <c r="G99" s="18"/>
      <c r="K99" s="18"/>
      <c r="L99" s="8"/>
      <c r="M99" s="19"/>
    </row>
    <row r="100" spans="1:13" hidden="1">
      <c r="A100" s="6"/>
      <c r="B100" s="7"/>
      <c r="C100" s="7"/>
      <c r="D100" s="44"/>
      <c r="E100" s="7"/>
      <c r="F100" s="7"/>
      <c r="G100" s="31">
        <v>0</v>
      </c>
      <c r="H100" s="13">
        <v>15</v>
      </c>
      <c r="I100" s="13">
        <v>3</v>
      </c>
      <c r="J100" s="14">
        <v>0.75</v>
      </c>
      <c r="K100" s="15">
        <f>G100*H100*I100*J100</f>
        <v>0</v>
      </c>
      <c r="L100" s="16"/>
      <c r="M100" s="19"/>
    </row>
    <row r="101" spans="1:13" hidden="1">
      <c r="A101" s="6"/>
      <c r="B101" s="7"/>
      <c r="C101" s="7"/>
      <c r="D101" s="7"/>
      <c r="E101" s="7"/>
      <c r="F101" s="7"/>
      <c r="G101" s="18"/>
      <c r="J101" s="1" t="s">
        <v>11</v>
      </c>
      <c r="K101" s="17">
        <f>SUM(K100:K100)</f>
        <v>0</v>
      </c>
      <c r="L101" s="8" t="s">
        <v>12</v>
      </c>
      <c r="M101" s="19"/>
    </row>
    <row r="102" spans="1:13" hidden="1">
      <c r="A102" s="6"/>
      <c r="B102" s="7"/>
      <c r="C102" s="7"/>
      <c r="D102" s="7"/>
      <c r="E102" s="7"/>
      <c r="F102" s="7"/>
      <c r="G102" s="18"/>
      <c r="K102" s="18"/>
      <c r="L102" s="8"/>
      <c r="M102" s="19"/>
    </row>
    <row r="103" spans="1:13" hidden="1">
      <c r="A103" s="6"/>
      <c r="B103" s="7"/>
      <c r="C103" s="7"/>
      <c r="D103" s="7"/>
      <c r="E103" s="7"/>
      <c r="F103" s="32">
        <f>K101</f>
        <v>0</v>
      </c>
      <c r="G103" s="18" t="s">
        <v>12</v>
      </c>
      <c r="H103" s="20" t="s">
        <v>13</v>
      </c>
      <c r="I103" s="20" t="s">
        <v>14</v>
      </c>
      <c r="J103" s="21">
        <v>114</v>
      </c>
      <c r="K103" s="18" t="s">
        <v>79</v>
      </c>
      <c r="L103" s="8"/>
      <c r="M103" s="19">
        <f>F103*J103</f>
        <v>0</v>
      </c>
    </row>
    <row r="104" spans="1:13" hidden="1">
      <c r="A104" s="6"/>
      <c r="B104" s="7"/>
      <c r="C104" s="7"/>
      <c r="D104" s="7"/>
      <c r="E104" s="7"/>
      <c r="F104" s="7"/>
      <c r="G104" s="18"/>
      <c r="K104" s="18"/>
      <c r="L104" s="8"/>
      <c r="M104" s="19"/>
    </row>
    <row r="105" spans="1:13" hidden="1">
      <c r="A105" s="6">
        <v>8</v>
      </c>
      <c r="B105" s="154" t="s">
        <v>80</v>
      </c>
      <c r="C105" s="154"/>
      <c r="D105" s="154"/>
      <c r="E105" s="154"/>
      <c r="F105" s="154"/>
      <c r="G105" s="18"/>
      <c r="K105" s="18"/>
      <c r="L105" s="8"/>
      <c r="M105" s="19"/>
    </row>
    <row r="106" spans="1:13" hidden="1">
      <c r="A106" s="6"/>
      <c r="B106" s="154" t="s">
        <v>81</v>
      </c>
      <c r="C106" s="154"/>
      <c r="D106" s="154"/>
      <c r="E106" s="154"/>
      <c r="F106" s="154"/>
      <c r="G106" s="18"/>
      <c r="K106" s="18"/>
      <c r="L106" s="8"/>
      <c r="M106" s="19"/>
    </row>
    <row r="107" spans="1:13" hidden="1">
      <c r="A107" s="6"/>
      <c r="B107" s="154" t="s">
        <v>82</v>
      </c>
      <c r="C107" s="154"/>
      <c r="D107" s="154"/>
      <c r="E107" s="154"/>
      <c r="F107" s="154"/>
      <c r="G107" s="18"/>
      <c r="K107" s="18"/>
      <c r="L107" s="8"/>
      <c r="M107" s="19"/>
    </row>
    <row r="108" spans="1:13" hidden="1">
      <c r="A108" s="6"/>
      <c r="B108" s="7" t="s">
        <v>83</v>
      </c>
      <c r="C108" s="7"/>
      <c r="D108" s="44"/>
      <c r="E108" s="7"/>
      <c r="F108" s="7"/>
      <c r="G108" s="18"/>
      <c r="K108" s="18"/>
      <c r="L108" s="8"/>
      <c r="M108" s="19"/>
    </row>
    <row r="109" spans="1:13" hidden="1">
      <c r="A109" s="6"/>
      <c r="B109" s="7"/>
      <c r="C109" s="7"/>
      <c r="D109" s="7"/>
      <c r="E109" s="7"/>
      <c r="F109" s="7"/>
      <c r="G109" s="18"/>
      <c r="K109" s="18"/>
      <c r="L109" s="8"/>
      <c r="M109" s="19"/>
    </row>
    <row r="110" spans="1:13" hidden="1">
      <c r="A110" s="6"/>
      <c r="B110" s="7"/>
      <c r="C110" s="7"/>
      <c r="D110" s="7"/>
      <c r="E110" s="7"/>
      <c r="F110" s="7"/>
      <c r="G110" s="36"/>
      <c r="H110" s="14">
        <f>F103</f>
        <v>0</v>
      </c>
      <c r="I110" s="45" t="s">
        <v>84</v>
      </c>
      <c r="J110" s="46">
        <v>4.5</v>
      </c>
      <c r="K110" s="47">
        <f>H110*J110/H111</f>
        <v>0</v>
      </c>
      <c r="L110" s="8" t="s">
        <v>85</v>
      </c>
      <c r="M110" s="19"/>
    </row>
    <row r="111" spans="1:13" hidden="1">
      <c r="A111" s="6"/>
      <c r="B111" s="7"/>
      <c r="C111" s="7"/>
      <c r="D111" s="7"/>
      <c r="E111" s="7"/>
      <c r="F111" s="7"/>
      <c r="G111" s="18"/>
      <c r="H111" s="155">
        <v>112</v>
      </c>
      <c r="I111" s="155"/>
      <c r="J111" s="155"/>
      <c r="K111" s="18"/>
      <c r="L111" s="8"/>
      <c r="M111" s="19"/>
    </row>
    <row r="112" spans="1:13" hidden="1">
      <c r="A112" s="6"/>
      <c r="B112" s="7"/>
      <c r="C112" s="7"/>
      <c r="D112" s="7"/>
      <c r="E112" s="7"/>
      <c r="F112" s="7"/>
      <c r="G112" s="18"/>
      <c r="K112" s="18"/>
      <c r="L112" s="8"/>
      <c r="M112" s="19"/>
    </row>
    <row r="113" spans="1:13" hidden="1">
      <c r="A113" s="6"/>
      <c r="B113" s="7"/>
      <c r="C113" s="7"/>
      <c r="D113" s="7"/>
      <c r="E113" s="7"/>
      <c r="F113" s="32">
        <f>K110</f>
        <v>0</v>
      </c>
      <c r="G113" s="18" t="s">
        <v>85</v>
      </c>
      <c r="H113" s="20" t="s">
        <v>13</v>
      </c>
      <c r="I113" s="20" t="s">
        <v>14</v>
      </c>
      <c r="J113" s="21">
        <v>2651.55</v>
      </c>
      <c r="K113" s="18" t="s">
        <v>86</v>
      </c>
      <c r="L113" s="8"/>
      <c r="M113" s="19">
        <f>F113*J113</f>
        <v>0</v>
      </c>
    </row>
    <row r="114" spans="1:13" hidden="1">
      <c r="A114" s="6"/>
      <c r="B114" s="7"/>
      <c r="C114" s="7"/>
      <c r="D114" s="7"/>
      <c r="E114" s="7"/>
      <c r="F114" s="32"/>
      <c r="G114" s="18"/>
      <c r="H114" s="20"/>
      <c r="I114" s="20"/>
      <c r="J114" s="21"/>
      <c r="K114" s="36"/>
      <c r="L114" s="48"/>
      <c r="M114" s="37"/>
    </row>
    <row r="115" spans="1:13" hidden="1">
      <c r="A115" s="6">
        <v>6</v>
      </c>
      <c r="B115" s="7" t="s">
        <v>9</v>
      </c>
      <c r="C115" s="7"/>
      <c r="D115" s="7"/>
      <c r="E115" s="7"/>
      <c r="F115" s="7"/>
      <c r="G115" s="18"/>
      <c r="K115" s="9"/>
      <c r="L115" s="10"/>
      <c r="M115" s="49"/>
    </row>
    <row r="116" spans="1:13" hidden="1">
      <c r="A116" s="6"/>
      <c r="B116" s="7" t="s">
        <v>10</v>
      </c>
      <c r="C116" s="7"/>
      <c r="D116" s="7"/>
      <c r="E116" s="7"/>
      <c r="F116" s="7"/>
      <c r="G116" s="18"/>
      <c r="K116" s="9"/>
      <c r="L116" s="10"/>
      <c r="M116" s="49"/>
    </row>
    <row r="117" spans="1:13" hidden="1">
      <c r="A117" s="6"/>
      <c r="B117" s="7"/>
      <c r="C117" s="7"/>
      <c r="D117" s="7"/>
      <c r="E117" s="7"/>
      <c r="F117" s="7"/>
      <c r="G117" s="18"/>
      <c r="K117" s="9"/>
      <c r="L117" s="10"/>
      <c r="M117" s="49"/>
    </row>
    <row r="118" spans="1:13" hidden="1">
      <c r="A118" s="6"/>
      <c r="B118" s="7"/>
      <c r="C118" s="7"/>
      <c r="D118" s="7"/>
      <c r="E118" s="7"/>
      <c r="F118" s="7"/>
      <c r="G118" s="31">
        <v>0</v>
      </c>
      <c r="H118" s="13">
        <v>300</v>
      </c>
      <c r="I118" s="13">
        <v>2</v>
      </c>
      <c r="J118" s="14">
        <v>1.5</v>
      </c>
      <c r="K118" s="15">
        <f>G118*H118*I118*J118</f>
        <v>0</v>
      </c>
      <c r="L118" s="16"/>
      <c r="M118" s="19"/>
    </row>
    <row r="119" spans="1:13" hidden="1">
      <c r="A119" s="6"/>
      <c r="B119" s="7"/>
      <c r="C119" s="7"/>
      <c r="D119" s="7"/>
      <c r="E119" s="7"/>
      <c r="F119" s="7"/>
      <c r="G119" s="18"/>
      <c r="J119" s="1" t="s">
        <v>11</v>
      </c>
      <c r="K119" s="17">
        <f>SUM(K118:K118)</f>
        <v>0</v>
      </c>
      <c r="L119" s="8" t="s">
        <v>12</v>
      </c>
      <c r="M119" s="19"/>
    </row>
    <row r="120" spans="1:13" hidden="1">
      <c r="A120" s="6"/>
      <c r="B120" s="7"/>
      <c r="C120" s="7"/>
      <c r="D120" s="7"/>
      <c r="E120" s="7"/>
      <c r="F120" s="7"/>
      <c r="G120" s="18"/>
      <c r="K120" s="18"/>
      <c r="L120" s="8"/>
      <c r="M120" s="19"/>
    </row>
    <row r="121" spans="1:13" hidden="1">
      <c r="A121" s="6"/>
      <c r="B121" s="7"/>
      <c r="C121" s="7"/>
      <c r="D121" s="7"/>
      <c r="E121" s="7"/>
      <c r="F121" s="32">
        <f>K119</f>
        <v>0</v>
      </c>
      <c r="G121" s="18" t="s">
        <v>12</v>
      </c>
      <c r="H121" s="20" t="s">
        <v>13</v>
      </c>
      <c r="I121" s="20" t="s">
        <v>14</v>
      </c>
      <c r="J121" s="21">
        <v>847</v>
      </c>
      <c r="K121" s="18" t="s">
        <v>15</v>
      </c>
      <c r="L121" s="8"/>
      <c r="M121" s="19">
        <f>F121*J121/1000</f>
        <v>0</v>
      </c>
    </row>
    <row r="122" spans="1:13" hidden="1">
      <c r="A122" s="6"/>
      <c r="B122" s="7"/>
      <c r="C122" s="7"/>
      <c r="D122" s="7"/>
      <c r="E122" s="7"/>
      <c r="F122" s="7"/>
      <c r="G122" s="18"/>
      <c r="K122" s="9"/>
      <c r="L122" s="10"/>
      <c r="M122" s="49"/>
    </row>
    <row r="123" spans="1:13" hidden="1">
      <c r="A123" s="6">
        <v>7</v>
      </c>
      <c r="B123" s="7" t="s">
        <v>16</v>
      </c>
      <c r="C123" s="7"/>
      <c r="D123" s="7"/>
      <c r="E123" s="7"/>
      <c r="F123" s="7"/>
      <c r="G123" s="18"/>
      <c r="K123" s="9"/>
      <c r="L123" s="10"/>
      <c r="M123" s="49"/>
    </row>
    <row r="124" spans="1:13" hidden="1">
      <c r="A124" s="6"/>
      <c r="B124" s="7" t="s">
        <v>17</v>
      </c>
      <c r="C124" s="7"/>
      <c r="D124" s="7"/>
      <c r="E124" s="7"/>
      <c r="F124" s="7"/>
      <c r="G124" s="18"/>
      <c r="K124" s="9"/>
      <c r="L124" s="10"/>
      <c r="M124" s="49"/>
    </row>
    <row r="125" spans="1:13" hidden="1">
      <c r="A125" s="6"/>
      <c r="B125" s="7" t="s">
        <v>18</v>
      </c>
      <c r="C125" s="7"/>
      <c r="D125" s="7"/>
      <c r="E125" s="7"/>
      <c r="F125" s="7"/>
      <c r="G125" s="18"/>
      <c r="K125" s="9"/>
      <c r="L125" s="10"/>
      <c r="M125" s="49"/>
    </row>
    <row r="126" spans="1:13" hidden="1">
      <c r="A126" s="6"/>
      <c r="B126" s="7" t="s">
        <v>19</v>
      </c>
      <c r="C126" s="7"/>
      <c r="D126" s="7"/>
      <c r="E126" s="7"/>
      <c r="F126" s="7"/>
      <c r="G126" s="18"/>
      <c r="K126" s="9"/>
      <c r="L126" s="10"/>
      <c r="M126" s="49"/>
    </row>
    <row r="127" spans="1:13" hidden="1">
      <c r="A127" s="6"/>
      <c r="B127" s="7"/>
      <c r="C127" s="7"/>
      <c r="D127" s="7"/>
      <c r="E127" s="7"/>
      <c r="F127" s="7"/>
      <c r="G127" s="18" t="s">
        <v>87</v>
      </c>
      <c r="K127" s="22">
        <f>F121</f>
        <v>0</v>
      </c>
      <c r="L127" s="8" t="s">
        <v>12</v>
      </c>
      <c r="M127" s="19"/>
    </row>
    <row r="128" spans="1:13" hidden="1">
      <c r="A128" s="6"/>
      <c r="B128" s="7"/>
      <c r="C128" s="7"/>
      <c r="D128" s="7"/>
      <c r="E128" s="7"/>
      <c r="F128" s="7"/>
      <c r="G128" s="18"/>
      <c r="K128" s="18"/>
      <c r="L128" s="8"/>
      <c r="M128" s="19"/>
    </row>
    <row r="129" spans="1:13" hidden="1">
      <c r="A129" s="6"/>
      <c r="B129" s="7"/>
      <c r="C129" s="7"/>
      <c r="D129" s="7"/>
      <c r="E129" s="7"/>
      <c r="F129" s="32">
        <f>K127</f>
        <v>0</v>
      </c>
      <c r="G129" s="18" t="s">
        <v>12</v>
      </c>
      <c r="H129" s="20" t="s">
        <v>13</v>
      </c>
      <c r="I129" s="20" t="s">
        <v>14</v>
      </c>
      <c r="J129" s="21">
        <v>167</v>
      </c>
      <c r="K129" s="36" t="s">
        <v>21</v>
      </c>
      <c r="L129" s="48"/>
      <c r="M129" s="37">
        <f>F129*J129/1000</f>
        <v>0</v>
      </c>
    </row>
    <row r="130" spans="1:13">
      <c r="A130" s="6">
        <v>6</v>
      </c>
      <c r="B130" s="7" t="s">
        <v>69</v>
      </c>
      <c r="C130" s="7"/>
      <c r="D130" s="7"/>
      <c r="E130" s="7"/>
      <c r="F130" s="7"/>
      <c r="G130" s="18"/>
      <c r="K130" s="18"/>
      <c r="L130" s="8"/>
      <c r="M130" s="8"/>
    </row>
    <row r="131" spans="1:13">
      <c r="A131" s="6"/>
      <c r="B131" s="7" t="s">
        <v>70</v>
      </c>
      <c r="C131" s="7"/>
      <c r="D131" s="7"/>
      <c r="E131" s="7"/>
      <c r="F131" s="7"/>
      <c r="G131" s="18"/>
      <c r="K131" s="18"/>
      <c r="L131" s="8"/>
      <c r="M131" s="8"/>
    </row>
    <row r="132" spans="1:13">
      <c r="A132" s="6"/>
      <c r="B132" s="154" t="s">
        <v>71</v>
      </c>
      <c r="C132" s="154"/>
      <c r="D132" s="154"/>
      <c r="E132" s="154"/>
      <c r="F132" s="154"/>
      <c r="G132" s="18"/>
      <c r="K132" s="18"/>
      <c r="L132" s="8"/>
      <c r="M132" s="8"/>
    </row>
    <row r="133" spans="1:13">
      <c r="A133" s="6"/>
      <c r="B133" s="154" t="s">
        <v>72</v>
      </c>
      <c r="C133" s="154"/>
      <c r="D133" s="154"/>
      <c r="E133" s="154"/>
      <c r="F133" s="154"/>
      <c r="G133" s="18"/>
      <c r="K133" s="18"/>
      <c r="L133" s="8"/>
      <c r="M133" s="8"/>
    </row>
    <row r="134" spans="1:13">
      <c r="A134" s="6"/>
      <c r="B134" s="154" t="s">
        <v>73</v>
      </c>
      <c r="C134" s="154"/>
      <c r="D134" s="154"/>
      <c r="E134" s="154"/>
      <c r="F134" s="154"/>
      <c r="G134" s="18"/>
      <c r="K134" s="18"/>
      <c r="L134" s="8"/>
      <c r="M134" s="8"/>
    </row>
    <row r="135" spans="1:13">
      <c r="A135" s="6"/>
      <c r="B135" s="154" t="s">
        <v>74</v>
      </c>
      <c r="C135" s="154"/>
      <c r="D135" s="154"/>
      <c r="E135" s="154"/>
      <c r="F135" s="154"/>
      <c r="G135" s="18"/>
      <c r="K135" s="18"/>
      <c r="L135" s="8"/>
      <c r="M135" s="8"/>
    </row>
    <row r="136" spans="1:13">
      <c r="A136" s="6"/>
      <c r="B136" s="154" t="s">
        <v>75</v>
      </c>
      <c r="C136" s="154"/>
      <c r="D136" s="154"/>
      <c r="E136" s="154"/>
      <c r="F136" s="154"/>
      <c r="G136" s="18"/>
      <c r="K136" s="18"/>
      <c r="L136" s="8"/>
      <c r="M136" s="8"/>
    </row>
    <row r="137" spans="1:13">
      <c r="A137" s="6"/>
      <c r="B137" s="154" t="s">
        <v>76</v>
      </c>
      <c r="C137" s="154"/>
      <c r="D137" s="154"/>
      <c r="E137" s="154"/>
      <c r="F137" s="154"/>
      <c r="G137" s="18"/>
      <c r="K137" s="18"/>
      <c r="L137" s="8"/>
      <c r="M137" s="8"/>
    </row>
    <row r="138" spans="1:13">
      <c r="A138" s="6"/>
      <c r="B138" s="154" t="s">
        <v>77</v>
      </c>
      <c r="C138" s="154"/>
      <c r="D138" s="154"/>
      <c r="E138" s="154"/>
      <c r="F138" s="154"/>
      <c r="G138" s="18"/>
      <c r="K138" s="18"/>
      <c r="L138" s="8"/>
      <c r="M138" s="8"/>
    </row>
    <row r="139" spans="1:13">
      <c r="A139" s="6"/>
      <c r="B139" s="154" t="s">
        <v>78</v>
      </c>
      <c r="C139" s="154"/>
      <c r="D139" s="154"/>
      <c r="E139" s="154"/>
      <c r="F139" s="43"/>
      <c r="G139" s="18"/>
      <c r="K139" s="18"/>
      <c r="L139" s="8"/>
      <c r="M139" s="8"/>
    </row>
    <row r="140" spans="1:13">
      <c r="A140" s="6"/>
      <c r="B140" s="7"/>
      <c r="C140" s="7"/>
      <c r="D140" s="7"/>
      <c r="E140" s="7"/>
      <c r="F140" s="32">
        <f>estimate!F162</f>
        <v>792</v>
      </c>
      <c r="G140" s="18" t="s">
        <v>12</v>
      </c>
      <c r="H140" s="20" t="s">
        <v>13</v>
      </c>
      <c r="I140" s="20" t="s">
        <v>14</v>
      </c>
      <c r="J140" s="21">
        <v>337</v>
      </c>
      <c r="K140" s="18" t="s">
        <v>79</v>
      </c>
      <c r="L140" s="8" t="s">
        <v>28</v>
      </c>
      <c r="M140" s="19">
        <f>ROUND(F140*J140,0)</f>
        <v>266904</v>
      </c>
    </row>
    <row r="141" spans="1:13">
      <c r="A141" s="6">
        <v>7</v>
      </c>
      <c r="B141" s="154" t="s">
        <v>80</v>
      </c>
      <c r="C141" s="154"/>
      <c r="D141" s="154"/>
      <c r="E141" s="154"/>
      <c r="F141" s="154"/>
      <c r="G141" s="18"/>
      <c r="K141" s="18"/>
      <c r="L141" s="8"/>
      <c r="M141" s="8"/>
    </row>
    <row r="142" spans="1:13">
      <c r="A142" s="6"/>
      <c r="B142" s="154" t="s">
        <v>81</v>
      </c>
      <c r="C142" s="154"/>
      <c r="D142" s="154"/>
      <c r="E142" s="154"/>
      <c r="F142" s="154"/>
      <c r="G142" s="18"/>
      <c r="K142" s="18"/>
      <c r="L142" s="8"/>
      <c r="M142" s="8"/>
    </row>
    <row r="143" spans="1:13">
      <c r="A143" s="6"/>
      <c r="B143" s="154" t="s">
        <v>82</v>
      </c>
      <c r="C143" s="154"/>
      <c r="D143" s="154"/>
      <c r="E143" s="154"/>
      <c r="F143" s="154"/>
      <c r="G143" s="18"/>
      <c r="K143" s="18"/>
      <c r="L143" s="8"/>
      <c r="M143" s="8"/>
    </row>
    <row r="144" spans="1:13">
      <c r="A144" s="6"/>
      <c r="B144" s="7" t="s">
        <v>83</v>
      </c>
      <c r="C144" s="7"/>
      <c r="D144" s="44"/>
      <c r="E144" s="7"/>
      <c r="F144" s="7"/>
      <c r="G144" s="18"/>
      <c r="K144" s="18"/>
      <c r="L144" s="8"/>
      <c r="M144" s="8"/>
    </row>
    <row r="145" spans="1:13">
      <c r="A145" s="6"/>
      <c r="B145" s="7"/>
      <c r="C145" s="7"/>
      <c r="D145" s="7"/>
      <c r="E145" s="7"/>
      <c r="F145" s="32">
        <f>estimate!F169</f>
        <v>31.821428571428573</v>
      </c>
      <c r="G145" s="18" t="s">
        <v>85</v>
      </c>
      <c r="H145" s="20" t="s">
        <v>13</v>
      </c>
      <c r="I145" s="20" t="s">
        <v>14</v>
      </c>
      <c r="J145" s="21">
        <v>4820.2</v>
      </c>
      <c r="K145" s="18" t="s">
        <v>86</v>
      </c>
      <c r="L145" s="8" t="s">
        <v>28</v>
      </c>
      <c r="M145" s="19">
        <f>ROUND(F145*J145,0)</f>
        <v>153386</v>
      </c>
    </row>
    <row r="146" spans="1:13">
      <c r="A146" s="6">
        <v>8</v>
      </c>
      <c r="B146" s="7" t="s">
        <v>9</v>
      </c>
      <c r="C146" s="7"/>
      <c r="D146" s="7"/>
      <c r="E146" s="7"/>
      <c r="F146" s="7"/>
      <c r="G146" s="18"/>
      <c r="K146" s="18"/>
      <c r="L146" s="8"/>
      <c r="M146" s="8"/>
    </row>
    <row r="147" spans="1:13">
      <c r="A147" s="6"/>
      <c r="B147" s="7" t="s">
        <v>10</v>
      </c>
      <c r="C147" s="7"/>
      <c r="D147" s="7"/>
      <c r="E147" s="7"/>
      <c r="F147" s="7"/>
      <c r="G147" s="18"/>
      <c r="K147" s="18"/>
      <c r="L147" s="8"/>
      <c r="M147" s="8"/>
    </row>
    <row r="148" spans="1:13">
      <c r="A148" s="6"/>
      <c r="B148" s="7"/>
      <c r="C148" s="7"/>
      <c r="D148" s="7"/>
      <c r="E148" s="7"/>
      <c r="F148" s="32">
        <f>estimate!F173</f>
        <v>3840</v>
      </c>
      <c r="G148" s="18" t="s">
        <v>12</v>
      </c>
      <c r="H148" s="20" t="s">
        <v>13</v>
      </c>
      <c r="I148" s="20" t="s">
        <v>14</v>
      </c>
      <c r="J148" s="21">
        <v>2117.5</v>
      </c>
      <c r="K148" s="18" t="s">
        <v>15</v>
      </c>
      <c r="L148" s="8" t="s">
        <v>28</v>
      </c>
      <c r="M148" s="19">
        <f>ROUND(F148*J148/1000,0)</f>
        <v>8131</v>
      </c>
    </row>
    <row r="149" spans="1:13">
      <c r="A149" s="6">
        <v>9</v>
      </c>
      <c r="B149" s="7" t="s">
        <v>91</v>
      </c>
      <c r="C149" s="7"/>
      <c r="D149" s="7"/>
      <c r="E149" s="7"/>
      <c r="F149" s="7"/>
      <c r="G149" s="18"/>
      <c r="K149" s="18"/>
      <c r="L149" s="8"/>
      <c r="M149" s="8"/>
    </row>
    <row r="150" spans="1:13">
      <c r="A150" s="6"/>
      <c r="B150" s="7"/>
      <c r="C150" s="7"/>
      <c r="D150" s="7"/>
      <c r="E150" s="7"/>
      <c r="F150" s="7"/>
      <c r="G150" s="31"/>
      <c r="H150" s="32"/>
      <c r="I150" s="32"/>
      <c r="J150" s="32"/>
      <c r="K150" s="33"/>
      <c r="L150" s="8"/>
      <c r="M150" s="8"/>
    </row>
    <row r="151" spans="1:13">
      <c r="A151" s="6"/>
      <c r="B151" s="7"/>
      <c r="C151" s="7"/>
      <c r="D151" s="7"/>
      <c r="E151" s="7"/>
      <c r="F151" s="32">
        <f>F148</f>
        <v>3840</v>
      </c>
      <c r="G151" s="18" t="s">
        <v>12</v>
      </c>
      <c r="H151" s="20" t="s">
        <v>13</v>
      </c>
      <c r="I151" s="20" t="s">
        <v>14</v>
      </c>
      <c r="J151" s="21">
        <v>5039</v>
      </c>
      <c r="K151" s="18" t="s">
        <v>15</v>
      </c>
      <c r="L151" s="8" t="s">
        <v>28</v>
      </c>
      <c r="M151" s="19">
        <f>ROUND(F151*J151/1000,0)</f>
        <v>19350</v>
      </c>
    </row>
    <row r="152" spans="1:13">
      <c r="A152" s="6">
        <v>10</v>
      </c>
      <c r="B152" s="7" t="s">
        <v>16</v>
      </c>
      <c r="C152" s="7"/>
      <c r="D152" s="7"/>
      <c r="E152" s="7"/>
      <c r="F152" s="7"/>
      <c r="G152" s="18"/>
      <c r="K152" s="18"/>
      <c r="L152" s="8"/>
      <c r="M152" s="8"/>
    </row>
    <row r="153" spans="1:13">
      <c r="A153" s="6"/>
      <c r="B153" s="7" t="s">
        <v>17</v>
      </c>
      <c r="C153" s="7"/>
      <c r="D153" s="7"/>
      <c r="E153" s="7"/>
      <c r="F153" s="7"/>
      <c r="G153" s="18"/>
      <c r="K153" s="18"/>
      <c r="L153" s="8"/>
      <c r="M153" s="8"/>
    </row>
    <row r="154" spans="1:13">
      <c r="A154" s="6"/>
      <c r="B154" s="7" t="s">
        <v>18</v>
      </c>
      <c r="C154" s="7"/>
      <c r="D154" s="7"/>
      <c r="E154" s="7"/>
      <c r="F154" s="7"/>
      <c r="G154" s="18"/>
      <c r="K154" s="18"/>
      <c r="L154" s="8"/>
      <c r="M154" s="8"/>
    </row>
    <row r="155" spans="1:13">
      <c r="A155" s="6"/>
      <c r="B155" s="7" t="s">
        <v>19</v>
      </c>
      <c r="C155" s="7"/>
      <c r="D155" s="7"/>
      <c r="E155" s="7"/>
      <c r="F155" s="7"/>
      <c r="G155" s="18"/>
      <c r="K155" s="18"/>
      <c r="L155" s="8"/>
      <c r="M155" s="8"/>
    </row>
    <row r="156" spans="1:13">
      <c r="A156" s="6"/>
      <c r="B156" s="7"/>
      <c r="C156" s="7"/>
      <c r="D156" s="7"/>
      <c r="E156" s="7"/>
      <c r="F156" s="7"/>
      <c r="G156" s="18"/>
      <c r="K156" s="18"/>
      <c r="L156" s="8"/>
      <c r="M156" s="8"/>
    </row>
    <row r="157" spans="1:13">
      <c r="A157" s="6"/>
      <c r="B157" s="7"/>
      <c r="C157" s="7"/>
      <c r="D157" s="7"/>
      <c r="E157" s="7"/>
      <c r="F157" s="32">
        <f>F151</f>
        <v>3840</v>
      </c>
      <c r="G157" s="18" t="s">
        <v>12</v>
      </c>
      <c r="H157" s="20" t="s">
        <v>13</v>
      </c>
      <c r="I157" s="20" t="s">
        <v>14</v>
      </c>
      <c r="J157" s="21">
        <v>354</v>
      </c>
      <c r="K157" s="18" t="s">
        <v>21</v>
      </c>
      <c r="L157" s="8"/>
      <c r="M157" s="19">
        <f>ROUND(F157*J157/1000,0)</f>
        <v>1359</v>
      </c>
    </row>
    <row r="158" spans="1:13">
      <c r="A158" s="6">
        <v>11</v>
      </c>
      <c r="B158" s="7" t="s">
        <v>94</v>
      </c>
      <c r="C158" s="7"/>
      <c r="D158" s="7"/>
      <c r="E158" s="7"/>
      <c r="F158" s="7"/>
      <c r="G158" s="18"/>
      <c r="K158" s="18"/>
      <c r="L158" s="8"/>
      <c r="M158" s="8"/>
    </row>
    <row r="159" spans="1:13">
      <c r="A159" s="6"/>
      <c r="B159" s="7"/>
      <c r="C159" s="7"/>
      <c r="D159" s="7"/>
      <c r="E159" s="7"/>
      <c r="F159" s="32">
        <f>F157</f>
        <v>3840</v>
      </c>
      <c r="G159" s="18" t="s">
        <v>12</v>
      </c>
      <c r="H159" s="63" t="s">
        <v>13</v>
      </c>
      <c r="I159" s="63" t="s">
        <v>14</v>
      </c>
      <c r="J159" s="64">
        <v>453.75</v>
      </c>
      <c r="K159" s="18" t="s">
        <v>15</v>
      </c>
      <c r="L159" s="8" t="s">
        <v>28</v>
      </c>
      <c r="M159" s="53">
        <f>ROUND(F159*J159/1000,0)</f>
        <v>1742</v>
      </c>
    </row>
    <row r="160" spans="1:13" ht="15.75" customHeight="1">
      <c r="A160" s="106"/>
      <c r="B160" s="107"/>
      <c r="C160" s="67"/>
      <c r="D160" s="67"/>
      <c r="E160" s="67"/>
      <c r="F160" s="67"/>
      <c r="G160" s="36"/>
      <c r="H160" s="67"/>
      <c r="I160" s="67"/>
      <c r="J160" s="67"/>
      <c r="K160" s="108" t="s">
        <v>11</v>
      </c>
      <c r="L160" s="109" t="s">
        <v>97</v>
      </c>
      <c r="M160" s="110">
        <f>M159+M157+M151+M148+M145+M140+M48+M45+M40+M37+M34</f>
        <v>647934</v>
      </c>
    </row>
    <row r="161" spans="1:13" ht="342.75" hidden="1" customHeight="1">
      <c r="A161" s="6"/>
      <c r="B161" s="105" t="s">
        <v>96</v>
      </c>
      <c r="C161" s="42"/>
      <c r="D161" s="7"/>
      <c r="E161" s="7"/>
      <c r="F161" s="7"/>
      <c r="G161" s="18"/>
      <c r="H161" s="7"/>
      <c r="I161" s="7"/>
      <c r="J161" s="7"/>
      <c r="K161" s="18"/>
      <c r="L161" s="8"/>
      <c r="M161" s="8"/>
    </row>
    <row r="162" spans="1:13" ht="63" hidden="1" customHeight="1">
      <c r="A162" s="6"/>
      <c r="B162" s="18"/>
      <c r="C162" s="7"/>
      <c r="D162" s="7"/>
      <c r="E162" s="7"/>
      <c r="F162" s="7"/>
      <c r="G162" s="18"/>
      <c r="H162" s="7"/>
      <c r="I162" s="7"/>
      <c r="J162" s="7"/>
      <c r="K162" s="18"/>
      <c r="L162" s="8"/>
      <c r="M162" s="8"/>
    </row>
    <row r="163" spans="1:13">
      <c r="A163" s="7"/>
      <c r="B163" s="7"/>
      <c r="C163" s="7"/>
      <c r="D163" s="7"/>
      <c r="E163" s="7"/>
      <c r="F163" s="7"/>
      <c r="G163" s="7"/>
      <c r="H163" s="7"/>
      <c r="I163" s="7"/>
      <c r="J163" s="7"/>
      <c r="K163" s="87"/>
      <c r="L163" s="54"/>
      <c r="M163" s="88"/>
    </row>
    <row r="164" spans="1:13">
      <c r="A164" s="7"/>
      <c r="B164" s="7"/>
      <c r="C164" s="7"/>
      <c r="D164" s="7"/>
      <c r="E164" s="7"/>
      <c r="F164" s="7"/>
      <c r="G164" s="7"/>
      <c r="H164" s="7"/>
      <c r="I164" s="7"/>
      <c r="J164" s="7"/>
      <c r="K164" s="87"/>
      <c r="L164" s="54"/>
      <c r="M164" s="88"/>
    </row>
    <row r="165" spans="1:13">
      <c r="A165" s="7"/>
      <c r="B165" s="7"/>
      <c r="C165" s="7"/>
      <c r="D165" s="7"/>
      <c r="E165" s="7"/>
      <c r="F165" s="7"/>
      <c r="G165" s="7"/>
      <c r="H165" s="7"/>
      <c r="I165" s="7"/>
      <c r="J165" s="7"/>
      <c r="K165" s="87"/>
      <c r="L165" s="54"/>
      <c r="M165" s="88"/>
    </row>
    <row r="166" spans="1:13">
      <c r="A166" s="7"/>
      <c r="B166" s="7"/>
      <c r="C166" s="7"/>
      <c r="D166" s="7"/>
      <c r="E166" s="7"/>
      <c r="F166" s="7"/>
      <c r="G166" s="7"/>
      <c r="H166" s="7"/>
      <c r="I166" s="7"/>
      <c r="J166" s="7"/>
      <c r="K166" s="87"/>
      <c r="L166" s="54"/>
      <c r="M166" s="54"/>
    </row>
    <row r="167" spans="1:13">
      <c r="A167" s="7"/>
      <c r="B167" s="7"/>
      <c r="C167" s="7"/>
      <c r="D167" s="7"/>
      <c r="E167" s="7"/>
      <c r="F167" s="7"/>
      <c r="G167" s="7"/>
      <c r="H167" s="7"/>
      <c r="I167" s="7"/>
      <c r="J167" s="7"/>
      <c r="K167" s="87"/>
      <c r="L167" s="54"/>
      <c r="M167" s="54"/>
    </row>
    <row r="168" spans="1:13">
      <c r="B168" s="158" t="s">
        <v>124</v>
      </c>
      <c r="C168" s="158"/>
      <c r="D168" s="158"/>
      <c r="E168" s="158"/>
      <c r="I168" s="159" t="s">
        <v>125</v>
      </c>
      <c r="J168" s="159"/>
      <c r="K168" s="159"/>
      <c r="L168" s="159"/>
      <c r="M168" s="159"/>
    </row>
    <row r="169" spans="1:13">
      <c r="B169" s="144" t="s">
        <v>0</v>
      </c>
      <c r="C169" s="144"/>
      <c r="D169" s="144"/>
      <c r="E169" s="144"/>
      <c r="F169" s="89"/>
      <c r="I169" s="144" t="s">
        <v>0</v>
      </c>
      <c r="J169" s="144"/>
      <c r="K169" s="144"/>
      <c r="L169" s="144"/>
      <c r="M169" s="144"/>
    </row>
    <row r="170" spans="1:13">
      <c r="B170" s="144"/>
      <c r="C170" s="144"/>
      <c r="D170" s="144"/>
      <c r="E170" s="144"/>
      <c r="I170" s="144"/>
      <c r="J170" s="144"/>
      <c r="K170" s="144"/>
      <c r="L170" s="144"/>
    </row>
    <row r="171" spans="1:13">
      <c r="B171" s="90"/>
      <c r="C171" s="90"/>
      <c r="D171" s="90"/>
      <c r="E171" s="90"/>
      <c r="I171" s="90"/>
      <c r="J171" s="90"/>
      <c r="K171" s="90"/>
      <c r="L171" s="90"/>
    </row>
    <row r="172" spans="1:13">
      <c r="B172" s="90"/>
      <c r="C172" s="90"/>
      <c r="D172" s="90"/>
      <c r="E172" s="90"/>
      <c r="I172" s="90"/>
      <c r="J172" s="90"/>
      <c r="K172" s="90"/>
      <c r="L172" s="90"/>
    </row>
    <row r="173" spans="1:13">
      <c r="B173" s="90"/>
      <c r="C173" s="90"/>
      <c r="D173" s="90"/>
      <c r="E173" s="90"/>
      <c r="I173" s="90"/>
      <c r="J173" s="90"/>
      <c r="K173" s="90"/>
      <c r="L173" s="90"/>
    </row>
    <row r="174" spans="1:13">
      <c r="B174" s="90"/>
      <c r="C174" s="90"/>
      <c r="D174" s="90"/>
      <c r="E174" s="90"/>
      <c r="I174" s="90"/>
      <c r="J174" s="90"/>
      <c r="K174" s="90"/>
      <c r="L174" s="90"/>
    </row>
    <row r="175" spans="1:13">
      <c r="B175" s="90"/>
      <c r="C175" s="90"/>
      <c r="D175" s="90"/>
      <c r="E175" s="90"/>
      <c r="I175" s="90"/>
      <c r="J175" s="90"/>
      <c r="K175" s="90"/>
      <c r="L175" s="90"/>
    </row>
    <row r="176" spans="1:13">
      <c r="B176" s="90"/>
      <c r="C176" s="90"/>
      <c r="D176" s="90"/>
      <c r="E176" s="90"/>
      <c r="I176" s="90"/>
      <c r="J176" s="90"/>
      <c r="K176" s="90"/>
      <c r="L176" s="90"/>
    </row>
    <row r="177" spans="2:12">
      <c r="B177" s="90"/>
      <c r="C177" s="90"/>
      <c r="D177" s="90"/>
      <c r="E177" s="90"/>
      <c r="I177" s="90"/>
      <c r="J177" s="90"/>
      <c r="K177" s="90"/>
      <c r="L177" s="90"/>
    </row>
    <row r="178" spans="2:12">
      <c r="B178" s="90"/>
      <c r="C178" s="90"/>
      <c r="D178" s="90"/>
      <c r="E178" s="90"/>
      <c r="I178" s="90"/>
      <c r="J178" s="90"/>
      <c r="K178" s="90"/>
      <c r="L178" s="90"/>
    </row>
    <row r="179" spans="2:12">
      <c r="B179" s="90"/>
      <c r="C179" s="90"/>
      <c r="D179" s="90"/>
      <c r="E179" s="90"/>
      <c r="I179" s="90"/>
      <c r="J179" s="90"/>
      <c r="K179" s="90"/>
      <c r="L179" s="90"/>
    </row>
    <row r="180" spans="2:12">
      <c r="B180" s="90"/>
      <c r="C180" s="90"/>
      <c r="D180" s="90"/>
      <c r="E180" s="90"/>
      <c r="I180" s="90"/>
      <c r="J180" s="90"/>
      <c r="K180" s="90"/>
      <c r="L180" s="90"/>
    </row>
    <row r="181" spans="2:12">
      <c r="B181" s="90"/>
      <c r="C181" s="90"/>
      <c r="D181" s="90"/>
      <c r="E181" s="90"/>
      <c r="I181" s="90"/>
      <c r="J181" s="90"/>
      <c r="K181" s="90"/>
      <c r="L181" s="90"/>
    </row>
    <row r="182" spans="2:12">
      <c r="B182" s="90"/>
      <c r="C182" s="90"/>
      <c r="D182" s="90"/>
      <c r="E182" s="90"/>
      <c r="I182" s="90"/>
      <c r="J182" s="90"/>
      <c r="K182" s="90"/>
      <c r="L182" s="90"/>
    </row>
    <row r="183" spans="2:12">
      <c r="B183" s="90"/>
      <c r="C183" s="90"/>
      <c r="D183" s="90"/>
      <c r="E183" s="90"/>
      <c r="I183" s="90"/>
      <c r="J183" s="90"/>
      <c r="K183" s="90"/>
      <c r="L183" s="90"/>
    </row>
    <row r="184" spans="2:12">
      <c r="B184" s="90"/>
      <c r="C184" s="90"/>
      <c r="D184" s="90"/>
      <c r="E184" s="90"/>
      <c r="I184" s="90"/>
      <c r="J184" s="90"/>
      <c r="K184" s="90"/>
      <c r="L184" s="90"/>
    </row>
    <row r="185" spans="2:12">
      <c r="B185" s="90"/>
      <c r="C185" s="90"/>
      <c r="D185" s="90"/>
      <c r="E185" s="90"/>
      <c r="I185" s="90"/>
      <c r="J185" s="90"/>
      <c r="K185" s="90"/>
      <c r="L185" s="90"/>
    </row>
    <row r="186" spans="2:12">
      <c r="B186" s="90"/>
      <c r="C186" s="90"/>
      <c r="D186" s="90"/>
      <c r="E186" s="90"/>
      <c r="I186" s="90"/>
      <c r="J186" s="90"/>
      <c r="K186" s="90"/>
      <c r="L186" s="90"/>
    </row>
    <row r="187" spans="2:12">
      <c r="B187" s="90"/>
      <c r="C187" s="90"/>
      <c r="D187" s="90"/>
      <c r="E187" s="90"/>
      <c r="I187" s="90"/>
      <c r="J187" s="90"/>
      <c r="K187" s="90"/>
      <c r="L187" s="90"/>
    </row>
    <row r="188" spans="2:12">
      <c r="B188" s="90"/>
      <c r="C188" s="90"/>
      <c r="D188" s="90"/>
      <c r="E188" s="90"/>
      <c r="I188" s="90"/>
      <c r="J188" s="90"/>
      <c r="K188" s="90"/>
      <c r="L188" s="90"/>
    </row>
    <row r="189" spans="2:12">
      <c r="B189" s="90"/>
      <c r="C189" s="90"/>
      <c r="D189" s="90"/>
      <c r="E189" s="90"/>
      <c r="I189" s="90"/>
      <c r="J189" s="90"/>
      <c r="K189" s="90"/>
      <c r="L189" s="90"/>
    </row>
    <row r="190" spans="2:12">
      <c r="B190" s="90"/>
      <c r="C190" s="90"/>
      <c r="D190" s="90"/>
      <c r="E190" s="90"/>
      <c r="I190" s="90"/>
      <c r="J190" s="90"/>
      <c r="K190" s="90"/>
      <c r="L190" s="90"/>
    </row>
    <row r="191" spans="2:12">
      <c r="B191" s="90"/>
      <c r="C191" s="90"/>
      <c r="D191" s="90"/>
      <c r="E191" s="90"/>
      <c r="I191" s="90"/>
      <c r="J191" s="90"/>
      <c r="K191" s="90"/>
      <c r="L191" s="90"/>
    </row>
    <row r="192" spans="2:12">
      <c r="B192" s="90"/>
      <c r="C192" s="90"/>
      <c r="D192" s="90"/>
      <c r="E192" s="90"/>
      <c r="I192" s="90"/>
      <c r="J192" s="90"/>
      <c r="K192" s="90"/>
      <c r="L192" s="90"/>
    </row>
    <row r="193" spans="2:12">
      <c r="B193" s="90"/>
      <c r="C193" s="90"/>
      <c r="D193" s="90"/>
      <c r="E193" s="90"/>
      <c r="I193" s="90"/>
      <c r="J193" s="90"/>
      <c r="K193" s="90"/>
      <c r="L193" s="90"/>
    </row>
    <row r="194" spans="2:12">
      <c r="B194" s="90"/>
      <c r="C194" s="90"/>
      <c r="D194" s="90"/>
      <c r="E194" s="90"/>
      <c r="I194" s="90"/>
      <c r="J194" s="90"/>
      <c r="K194" s="90"/>
      <c r="L194" s="90"/>
    </row>
    <row r="195" spans="2:12">
      <c r="B195" s="90"/>
      <c r="C195" s="90"/>
      <c r="D195" s="90"/>
      <c r="E195" s="90"/>
      <c r="I195" s="90"/>
      <c r="J195" s="90"/>
      <c r="K195" s="90"/>
      <c r="L195" s="90"/>
    </row>
    <row r="196" spans="2:12">
      <c r="B196" s="90"/>
      <c r="C196" s="90"/>
      <c r="D196" s="90"/>
      <c r="E196" s="90"/>
      <c r="I196" s="90"/>
      <c r="J196" s="90"/>
      <c r="K196" s="90"/>
      <c r="L196" s="90"/>
    </row>
    <row r="197" spans="2:12">
      <c r="B197" s="90"/>
      <c r="C197" s="90"/>
      <c r="D197" s="90"/>
      <c r="E197" s="90"/>
      <c r="I197" s="90"/>
      <c r="J197" s="90"/>
      <c r="K197" s="90"/>
      <c r="L197" s="90"/>
    </row>
    <row r="198" spans="2:12">
      <c r="B198" s="90"/>
      <c r="C198" s="90"/>
      <c r="D198" s="90"/>
      <c r="E198" s="90"/>
      <c r="I198" s="90"/>
      <c r="J198" s="90"/>
      <c r="K198" s="90"/>
      <c r="L198" s="90"/>
    </row>
    <row r="199" spans="2:12">
      <c r="B199" s="90"/>
      <c r="C199" s="90"/>
      <c r="D199" s="90"/>
      <c r="E199" s="90"/>
      <c r="I199" s="90"/>
      <c r="J199" s="90"/>
      <c r="K199" s="90"/>
      <c r="L199" s="90"/>
    </row>
    <row r="200" spans="2:12">
      <c r="B200" s="90"/>
      <c r="C200" s="90"/>
      <c r="D200" s="90"/>
      <c r="E200" s="90"/>
      <c r="I200" s="90"/>
      <c r="J200" s="90"/>
      <c r="K200" s="90"/>
      <c r="L200" s="90"/>
    </row>
    <row r="201" spans="2:12">
      <c r="B201" s="90"/>
      <c r="C201" s="90"/>
      <c r="D201" s="90"/>
      <c r="E201" s="90"/>
      <c r="I201" s="90"/>
      <c r="J201" s="90"/>
      <c r="K201" s="90"/>
      <c r="L201" s="90"/>
    </row>
    <row r="202" spans="2:12">
      <c r="B202" s="90"/>
      <c r="C202" s="90"/>
      <c r="D202" s="90"/>
      <c r="E202" s="90"/>
      <c r="I202" s="90"/>
      <c r="J202" s="90"/>
      <c r="K202" s="90"/>
      <c r="L202" s="90"/>
    </row>
    <row r="203" spans="2:12">
      <c r="B203" s="90"/>
      <c r="C203" s="90"/>
      <c r="D203" s="90"/>
      <c r="E203" s="90"/>
      <c r="I203" s="90"/>
      <c r="J203" s="90"/>
      <c r="K203" s="90"/>
      <c r="L203" s="90"/>
    </row>
    <row r="204" spans="2:12">
      <c r="B204" s="90"/>
      <c r="C204" s="90"/>
      <c r="D204" s="90"/>
      <c r="E204" s="90"/>
      <c r="I204" s="90"/>
      <c r="J204" s="90"/>
      <c r="K204" s="90"/>
      <c r="L204" s="90"/>
    </row>
    <row r="205" spans="2:12">
      <c r="B205" s="90"/>
      <c r="C205" s="90"/>
      <c r="D205" s="90"/>
      <c r="E205" s="90"/>
      <c r="I205" s="90"/>
      <c r="J205" s="90"/>
      <c r="K205" s="90"/>
      <c r="L205" s="90"/>
    </row>
    <row r="206" spans="2:12">
      <c r="B206" s="90"/>
      <c r="C206" s="90"/>
      <c r="D206" s="90"/>
      <c r="E206" s="90"/>
      <c r="I206" s="90"/>
      <c r="J206" s="90"/>
      <c r="K206" s="90"/>
      <c r="L206" s="90"/>
    </row>
    <row r="207" spans="2:12">
      <c r="B207" s="90"/>
      <c r="C207" s="90"/>
      <c r="D207" s="90"/>
      <c r="E207" s="90"/>
      <c r="I207" s="90"/>
      <c r="J207" s="90"/>
      <c r="K207" s="90"/>
      <c r="L207" s="90"/>
    </row>
    <row r="208" spans="2:12">
      <c r="B208" s="90"/>
      <c r="C208" s="90"/>
      <c r="D208" s="90"/>
      <c r="E208" s="90"/>
      <c r="I208" s="90"/>
      <c r="J208" s="90"/>
      <c r="K208" s="90"/>
      <c r="L208" s="90"/>
    </row>
    <row r="209" spans="2:12">
      <c r="B209" s="90"/>
      <c r="C209" s="90"/>
      <c r="D209" s="90"/>
      <c r="E209" s="90"/>
      <c r="I209" s="90"/>
      <c r="J209" s="90"/>
      <c r="K209" s="90"/>
      <c r="L209" s="90"/>
    </row>
    <row r="210" spans="2:12">
      <c r="B210" s="90"/>
      <c r="C210" s="90"/>
      <c r="D210" s="90"/>
      <c r="E210" s="90"/>
      <c r="I210" s="90"/>
      <c r="J210" s="90"/>
      <c r="K210" s="90"/>
      <c r="L210" s="90"/>
    </row>
    <row r="211" spans="2:12">
      <c r="B211" s="90"/>
      <c r="C211" s="90"/>
      <c r="D211" s="90"/>
      <c r="E211" s="90"/>
      <c r="I211" s="90"/>
      <c r="J211" s="90"/>
      <c r="K211" s="90"/>
      <c r="L211" s="90"/>
    </row>
    <row r="212" spans="2:12">
      <c r="B212" s="90"/>
      <c r="C212" s="90"/>
      <c r="D212" s="90"/>
      <c r="E212" s="90"/>
      <c r="I212" s="90"/>
      <c r="J212" s="90"/>
      <c r="K212" s="90"/>
      <c r="L212" s="90"/>
    </row>
    <row r="213" spans="2:12">
      <c r="B213" s="90"/>
      <c r="C213" s="90"/>
      <c r="D213" s="90"/>
      <c r="E213" s="90"/>
      <c r="I213" s="90"/>
      <c r="J213" s="90"/>
      <c r="K213" s="90"/>
      <c r="L213" s="90"/>
    </row>
    <row r="214" spans="2:12">
      <c r="B214" s="90"/>
      <c r="C214" s="90"/>
      <c r="D214" s="90"/>
      <c r="E214" s="90"/>
      <c r="I214" s="90"/>
      <c r="J214" s="90"/>
      <c r="K214" s="90"/>
      <c r="L214" s="90"/>
    </row>
    <row r="215" spans="2:12">
      <c r="B215" s="90"/>
      <c r="C215" s="90"/>
      <c r="D215" s="90"/>
      <c r="E215" s="90"/>
      <c r="I215" s="90"/>
      <c r="J215" s="90"/>
      <c r="K215" s="90"/>
      <c r="L215" s="90"/>
    </row>
    <row r="216" spans="2:12">
      <c r="B216" s="90"/>
      <c r="C216" s="90"/>
      <c r="D216" s="90"/>
      <c r="E216" s="90"/>
      <c r="I216" s="90"/>
      <c r="J216" s="90"/>
      <c r="K216" s="90"/>
      <c r="L216" s="90"/>
    </row>
    <row r="217" spans="2:12">
      <c r="B217" s="90"/>
      <c r="C217" s="90"/>
      <c r="D217" s="90"/>
      <c r="E217" s="90"/>
      <c r="I217" s="90"/>
      <c r="J217" s="90"/>
      <c r="K217" s="90"/>
      <c r="L217" s="90"/>
    </row>
    <row r="218" spans="2:12">
      <c r="B218" s="90"/>
      <c r="C218" s="90"/>
      <c r="D218" s="90"/>
      <c r="E218" s="90"/>
      <c r="I218" s="90"/>
      <c r="J218" s="90"/>
      <c r="K218" s="90"/>
      <c r="L218" s="90"/>
    </row>
    <row r="219" spans="2:12">
      <c r="B219" s="90"/>
      <c r="C219" s="90"/>
      <c r="D219" s="90"/>
      <c r="E219" s="90"/>
      <c r="I219" s="90"/>
      <c r="J219" s="90"/>
      <c r="K219" s="90"/>
      <c r="L219" s="90"/>
    </row>
    <row r="220" spans="2:12">
      <c r="B220" s="90"/>
      <c r="C220" s="90"/>
      <c r="D220" s="90"/>
      <c r="E220" s="90"/>
      <c r="I220" s="90"/>
      <c r="J220" s="90"/>
      <c r="K220" s="90"/>
      <c r="L220" s="90"/>
    </row>
    <row r="221" spans="2:12">
      <c r="B221" s="90"/>
      <c r="C221" s="90"/>
      <c r="D221" s="90"/>
      <c r="E221" s="90"/>
      <c r="I221" s="90"/>
      <c r="J221" s="90"/>
      <c r="K221" s="90"/>
      <c r="L221" s="90"/>
    </row>
    <row r="222" spans="2:12">
      <c r="B222" s="90"/>
      <c r="C222" s="90"/>
      <c r="D222" s="90"/>
      <c r="E222" s="90"/>
      <c r="I222" s="90"/>
      <c r="J222" s="90"/>
      <c r="K222" s="90"/>
      <c r="L222" s="90"/>
    </row>
    <row r="223" spans="2:12">
      <c r="B223" s="144"/>
      <c r="C223" s="144"/>
      <c r="D223" s="144"/>
      <c r="E223" s="144"/>
      <c r="I223" s="144"/>
      <c r="J223" s="144"/>
      <c r="K223" s="144"/>
      <c r="L223" s="144"/>
    </row>
    <row r="224" spans="2:12">
      <c r="B224" s="90"/>
      <c r="C224" s="90"/>
      <c r="D224" s="90"/>
      <c r="E224" s="90"/>
      <c r="I224" s="90"/>
      <c r="J224" s="90"/>
      <c r="K224" s="90"/>
      <c r="L224" s="90"/>
    </row>
    <row r="225" spans="2:12">
      <c r="B225" s="90"/>
      <c r="C225" s="90"/>
      <c r="D225" s="90"/>
      <c r="E225" s="90"/>
      <c r="I225" s="90"/>
      <c r="J225" s="90"/>
      <c r="K225" s="90"/>
      <c r="L225" s="90"/>
    </row>
    <row r="226" spans="2:12">
      <c r="B226" s="90"/>
      <c r="C226" s="90"/>
      <c r="D226" s="90"/>
      <c r="E226" s="90"/>
      <c r="I226" s="90"/>
      <c r="J226" s="90"/>
      <c r="K226" s="90"/>
      <c r="L226" s="90"/>
    </row>
    <row r="227" spans="2:12">
      <c r="B227" s="90"/>
      <c r="C227" s="90"/>
      <c r="D227" s="90"/>
      <c r="E227" s="90"/>
      <c r="I227" s="90"/>
      <c r="J227" s="90"/>
      <c r="K227" s="90"/>
      <c r="L227" s="90"/>
    </row>
    <row r="228" spans="2:12">
      <c r="B228" s="90"/>
      <c r="C228" s="90"/>
      <c r="D228" s="90"/>
      <c r="E228" s="90"/>
      <c r="I228" s="90"/>
      <c r="J228" s="90"/>
      <c r="K228" s="90"/>
      <c r="L228" s="90"/>
    </row>
    <row r="229" spans="2:12">
      <c r="B229" s="90"/>
      <c r="C229" s="90"/>
      <c r="D229" s="90"/>
      <c r="E229" s="90"/>
      <c r="I229" s="90"/>
      <c r="J229" s="90"/>
      <c r="K229" s="90"/>
      <c r="L229" s="90"/>
    </row>
    <row r="230" spans="2:12">
      <c r="B230" s="90"/>
      <c r="C230" s="90"/>
      <c r="D230" s="90"/>
      <c r="E230" s="90"/>
      <c r="I230" s="90"/>
      <c r="J230" s="90"/>
      <c r="K230" s="90"/>
      <c r="L230" s="90"/>
    </row>
    <row r="231" spans="2:12">
      <c r="B231" s="90"/>
      <c r="C231" s="90"/>
      <c r="D231" s="90"/>
      <c r="E231" s="90"/>
      <c r="I231" s="90"/>
      <c r="J231" s="90"/>
      <c r="K231" s="90"/>
      <c r="L231" s="90"/>
    </row>
    <row r="232" spans="2:12">
      <c r="B232" s="90"/>
      <c r="C232" s="90"/>
      <c r="D232" s="90"/>
      <c r="E232" s="90"/>
      <c r="I232" s="90"/>
      <c r="J232" s="90"/>
      <c r="K232" s="90"/>
      <c r="L232" s="90"/>
    </row>
    <row r="250" spans="2:11" ht="15.75">
      <c r="B250" s="146"/>
      <c r="C250" s="146"/>
      <c r="D250" s="146"/>
      <c r="E250" s="146"/>
      <c r="F250" s="146"/>
      <c r="G250" s="146"/>
      <c r="H250" s="146"/>
      <c r="I250" s="146"/>
      <c r="J250" s="146"/>
      <c r="K250" s="146"/>
    </row>
  </sheetData>
  <mergeCells count="40">
    <mergeCell ref="B170:E170"/>
    <mergeCell ref="I170:L170"/>
    <mergeCell ref="B223:E223"/>
    <mergeCell ref="I223:L223"/>
    <mergeCell ref="B250:K250"/>
    <mergeCell ref="B143:F143"/>
    <mergeCell ref="B168:E168"/>
    <mergeCell ref="I168:M168"/>
    <mergeCell ref="B169:E169"/>
    <mergeCell ref="I169:M169"/>
    <mergeCell ref="B142:F142"/>
    <mergeCell ref="B107:F107"/>
    <mergeCell ref="H111:J111"/>
    <mergeCell ref="B132:F132"/>
    <mergeCell ref="B133:F133"/>
    <mergeCell ref="B134:F134"/>
    <mergeCell ref="B135:F135"/>
    <mergeCell ref="B136:F136"/>
    <mergeCell ref="B137:F137"/>
    <mergeCell ref="B138:F138"/>
    <mergeCell ref="B139:E139"/>
    <mergeCell ref="B141:F141"/>
    <mergeCell ref="B106:F106"/>
    <mergeCell ref="B32:F32"/>
    <mergeCell ref="B33:F33"/>
    <mergeCell ref="B91:F91"/>
    <mergeCell ref="B92:F92"/>
    <mergeCell ref="B93:F93"/>
    <mergeCell ref="B94:F94"/>
    <mergeCell ref="B95:F95"/>
    <mergeCell ref="B96:F96"/>
    <mergeCell ref="B97:F97"/>
    <mergeCell ref="B98:E98"/>
    <mergeCell ref="B105:F105"/>
    <mergeCell ref="B31:F31"/>
    <mergeCell ref="A1:M1"/>
    <mergeCell ref="E2:H2"/>
    <mergeCell ref="A3:M3"/>
    <mergeCell ref="B4:F4"/>
    <mergeCell ref="K4:L4"/>
  </mergeCells>
  <printOptions horizontalCentered="1"/>
  <pageMargins left="0.25" right="0.25" top="0.24" bottom="0.28999999999999998" header="0.17" footer="0.16"/>
  <pageSetup paperSize="5" orientation="portrait" r:id="rId1"/>
  <headerFooter alignWithMargins="0"/>
</worksheet>
</file>

<file path=xl/worksheets/sheet5.xml><?xml version="1.0" encoding="utf-8"?>
<worksheet xmlns="http://schemas.openxmlformats.org/spreadsheetml/2006/main" xmlns:r="http://schemas.openxmlformats.org/officeDocument/2006/relationships">
  <dimension ref="A1:G30"/>
  <sheetViews>
    <sheetView topLeftCell="A10" workbookViewId="0">
      <selection activeCell="E23" sqref="E23"/>
    </sheetView>
  </sheetViews>
  <sheetFormatPr defaultRowHeight="12.75"/>
  <cols>
    <col min="1" max="2" width="9.140625" style="1"/>
    <col min="3" max="3" width="13.140625" style="1" customWidth="1"/>
    <col min="4" max="4" width="13.28515625" style="1" customWidth="1"/>
    <col min="5" max="5" width="14.85546875" style="1" customWidth="1"/>
    <col min="6" max="6" width="14.140625" style="1" customWidth="1"/>
    <col min="7" max="7" width="13" style="1" customWidth="1"/>
    <col min="8" max="258" width="9.140625" style="1"/>
    <col min="259" max="259" width="13.140625" style="1" customWidth="1"/>
    <col min="260" max="260" width="13.28515625" style="1" customWidth="1"/>
    <col min="261" max="261" width="14.85546875" style="1" customWidth="1"/>
    <col min="262" max="262" width="14.140625" style="1" customWidth="1"/>
    <col min="263" max="263" width="13" style="1" customWidth="1"/>
    <col min="264" max="514" width="9.140625" style="1"/>
    <col min="515" max="515" width="13.140625" style="1" customWidth="1"/>
    <col min="516" max="516" width="13.28515625" style="1" customWidth="1"/>
    <col min="517" max="517" width="14.85546875" style="1" customWidth="1"/>
    <col min="518" max="518" width="14.140625" style="1" customWidth="1"/>
    <col min="519" max="519" width="13" style="1" customWidth="1"/>
    <col min="520" max="770" width="9.140625" style="1"/>
    <col min="771" max="771" width="13.140625" style="1" customWidth="1"/>
    <col min="772" max="772" width="13.28515625" style="1" customWidth="1"/>
    <col min="773" max="773" width="14.85546875" style="1" customWidth="1"/>
    <col min="774" max="774" width="14.140625" style="1" customWidth="1"/>
    <col min="775" max="775" width="13" style="1" customWidth="1"/>
    <col min="776" max="1026" width="9.140625" style="1"/>
    <col min="1027" max="1027" width="13.140625" style="1" customWidth="1"/>
    <col min="1028" max="1028" width="13.28515625" style="1" customWidth="1"/>
    <col min="1029" max="1029" width="14.85546875" style="1" customWidth="1"/>
    <col min="1030" max="1030" width="14.140625" style="1" customWidth="1"/>
    <col min="1031" max="1031" width="13" style="1" customWidth="1"/>
    <col min="1032" max="1282" width="9.140625" style="1"/>
    <col min="1283" max="1283" width="13.140625" style="1" customWidth="1"/>
    <col min="1284" max="1284" width="13.28515625" style="1" customWidth="1"/>
    <col min="1285" max="1285" width="14.85546875" style="1" customWidth="1"/>
    <col min="1286" max="1286" width="14.140625" style="1" customWidth="1"/>
    <col min="1287" max="1287" width="13" style="1" customWidth="1"/>
    <col min="1288" max="1538" width="9.140625" style="1"/>
    <col min="1539" max="1539" width="13.140625" style="1" customWidth="1"/>
    <col min="1540" max="1540" width="13.28515625" style="1" customWidth="1"/>
    <col min="1541" max="1541" width="14.85546875" style="1" customWidth="1"/>
    <col min="1542" max="1542" width="14.140625" style="1" customWidth="1"/>
    <col min="1543" max="1543" width="13" style="1" customWidth="1"/>
    <col min="1544" max="1794" width="9.140625" style="1"/>
    <col min="1795" max="1795" width="13.140625" style="1" customWidth="1"/>
    <col min="1796" max="1796" width="13.28515625" style="1" customWidth="1"/>
    <col min="1797" max="1797" width="14.85546875" style="1" customWidth="1"/>
    <col min="1798" max="1798" width="14.140625" style="1" customWidth="1"/>
    <col min="1799" max="1799" width="13" style="1" customWidth="1"/>
    <col min="1800" max="2050" width="9.140625" style="1"/>
    <col min="2051" max="2051" width="13.140625" style="1" customWidth="1"/>
    <col min="2052" max="2052" width="13.28515625" style="1" customWidth="1"/>
    <col min="2053" max="2053" width="14.85546875" style="1" customWidth="1"/>
    <col min="2054" max="2054" width="14.140625" style="1" customWidth="1"/>
    <col min="2055" max="2055" width="13" style="1" customWidth="1"/>
    <col min="2056" max="2306" width="9.140625" style="1"/>
    <col min="2307" max="2307" width="13.140625" style="1" customWidth="1"/>
    <col min="2308" max="2308" width="13.28515625" style="1" customWidth="1"/>
    <col min="2309" max="2309" width="14.85546875" style="1" customWidth="1"/>
    <col min="2310" max="2310" width="14.140625" style="1" customWidth="1"/>
    <col min="2311" max="2311" width="13" style="1" customWidth="1"/>
    <col min="2312" max="2562" width="9.140625" style="1"/>
    <col min="2563" max="2563" width="13.140625" style="1" customWidth="1"/>
    <col min="2564" max="2564" width="13.28515625" style="1" customWidth="1"/>
    <col min="2565" max="2565" width="14.85546875" style="1" customWidth="1"/>
    <col min="2566" max="2566" width="14.140625" style="1" customWidth="1"/>
    <col min="2567" max="2567" width="13" style="1" customWidth="1"/>
    <col min="2568" max="2818" width="9.140625" style="1"/>
    <col min="2819" max="2819" width="13.140625" style="1" customWidth="1"/>
    <col min="2820" max="2820" width="13.28515625" style="1" customWidth="1"/>
    <col min="2821" max="2821" width="14.85546875" style="1" customWidth="1"/>
    <col min="2822" max="2822" width="14.140625" style="1" customWidth="1"/>
    <col min="2823" max="2823" width="13" style="1" customWidth="1"/>
    <col min="2824" max="3074" width="9.140625" style="1"/>
    <col min="3075" max="3075" width="13.140625" style="1" customWidth="1"/>
    <col min="3076" max="3076" width="13.28515625" style="1" customWidth="1"/>
    <col min="3077" max="3077" width="14.85546875" style="1" customWidth="1"/>
    <col min="3078" max="3078" width="14.140625" style="1" customWidth="1"/>
    <col min="3079" max="3079" width="13" style="1" customWidth="1"/>
    <col min="3080" max="3330" width="9.140625" style="1"/>
    <col min="3331" max="3331" width="13.140625" style="1" customWidth="1"/>
    <col min="3332" max="3332" width="13.28515625" style="1" customWidth="1"/>
    <col min="3333" max="3333" width="14.85546875" style="1" customWidth="1"/>
    <col min="3334" max="3334" width="14.140625" style="1" customWidth="1"/>
    <col min="3335" max="3335" width="13" style="1" customWidth="1"/>
    <col min="3336" max="3586" width="9.140625" style="1"/>
    <col min="3587" max="3587" width="13.140625" style="1" customWidth="1"/>
    <col min="3588" max="3588" width="13.28515625" style="1" customWidth="1"/>
    <col min="3589" max="3589" width="14.85546875" style="1" customWidth="1"/>
    <col min="3590" max="3590" width="14.140625" style="1" customWidth="1"/>
    <col min="3591" max="3591" width="13" style="1" customWidth="1"/>
    <col min="3592" max="3842" width="9.140625" style="1"/>
    <col min="3843" max="3843" width="13.140625" style="1" customWidth="1"/>
    <col min="3844" max="3844" width="13.28515625" style="1" customWidth="1"/>
    <col min="3845" max="3845" width="14.85546875" style="1" customWidth="1"/>
    <col min="3846" max="3846" width="14.140625" style="1" customWidth="1"/>
    <col min="3847" max="3847" width="13" style="1" customWidth="1"/>
    <col min="3848" max="4098" width="9.140625" style="1"/>
    <col min="4099" max="4099" width="13.140625" style="1" customWidth="1"/>
    <col min="4100" max="4100" width="13.28515625" style="1" customWidth="1"/>
    <col min="4101" max="4101" width="14.85546875" style="1" customWidth="1"/>
    <col min="4102" max="4102" width="14.140625" style="1" customWidth="1"/>
    <col min="4103" max="4103" width="13" style="1" customWidth="1"/>
    <col min="4104" max="4354" width="9.140625" style="1"/>
    <col min="4355" max="4355" width="13.140625" style="1" customWidth="1"/>
    <col min="4356" max="4356" width="13.28515625" style="1" customWidth="1"/>
    <col min="4357" max="4357" width="14.85546875" style="1" customWidth="1"/>
    <col min="4358" max="4358" width="14.140625" style="1" customWidth="1"/>
    <col min="4359" max="4359" width="13" style="1" customWidth="1"/>
    <col min="4360" max="4610" width="9.140625" style="1"/>
    <col min="4611" max="4611" width="13.140625" style="1" customWidth="1"/>
    <col min="4612" max="4612" width="13.28515625" style="1" customWidth="1"/>
    <col min="4613" max="4613" width="14.85546875" style="1" customWidth="1"/>
    <col min="4614" max="4614" width="14.140625" style="1" customWidth="1"/>
    <col min="4615" max="4615" width="13" style="1" customWidth="1"/>
    <col min="4616" max="4866" width="9.140625" style="1"/>
    <col min="4867" max="4867" width="13.140625" style="1" customWidth="1"/>
    <col min="4868" max="4868" width="13.28515625" style="1" customWidth="1"/>
    <col min="4869" max="4869" width="14.85546875" style="1" customWidth="1"/>
    <col min="4870" max="4870" width="14.140625" style="1" customWidth="1"/>
    <col min="4871" max="4871" width="13" style="1" customWidth="1"/>
    <col min="4872" max="5122" width="9.140625" style="1"/>
    <col min="5123" max="5123" width="13.140625" style="1" customWidth="1"/>
    <col min="5124" max="5124" width="13.28515625" style="1" customWidth="1"/>
    <col min="5125" max="5125" width="14.85546875" style="1" customWidth="1"/>
    <col min="5126" max="5126" width="14.140625" style="1" customWidth="1"/>
    <col min="5127" max="5127" width="13" style="1" customWidth="1"/>
    <col min="5128" max="5378" width="9.140625" style="1"/>
    <col min="5379" max="5379" width="13.140625" style="1" customWidth="1"/>
    <col min="5380" max="5380" width="13.28515625" style="1" customWidth="1"/>
    <col min="5381" max="5381" width="14.85546875" style="1" customWidth="1"/>
    <col min="5382" max="5382" width="14.140625" style="1" customWidth="1"/>
    <col min="5383" max="5383" width="13" style="1" customWidth="1"/>
    <col min="5384" max="5634" width="9.140625" style="1"/>
    <col min="5635" max="5635" width="13.140625" style="1" customWidth="1"/>
    <col min="5636" max="5636" width="13.28515625" style="1" customWidth="1"/>
    <col min="5637" max="5637" width="14.85546875" style="1" customWidth="1"/>
    <col min="5638" max="5638" width="14.140625" style="1" customWidth="1"/>
    <col min="5639" max="5639" width="13" style="1" customWidth="1"/>
    <col min="5640" max="5890" width="9.140625" style="1"/>
    <col min="5891" max="5891" width="13.140625" style="1" customWidth="1"/>
    <col min="5892" max="5892" width="13.28515625" style="1" customWidth="1"/>
    <col min="5893" max="5893" width="14.85546875" style="1" customWidth="1"/>
    <col min="5894" max="5894" width="14.140625" style="1" customWidth="1"/>
    <col min="5895" max="5895" width="13" style="1" customWidth="1"/>
    <col min="5896" max="6146" width="9.140625" style="1"/>
    <col min="6147" max="6147" width="13.140625" style="1" customWidth="1"/>
    <col min="6148" max="6148" width="13.28515625" style="1" customWidth="1"/>
    <col min="6149" max="6149" width="14.85546875" style="1" customWidth="1"/>
    <col min="6150" max="6150" width="14.140625" style="1" customWidth="1"/>
    <col min="6151" max="6151" width="13" style="1" customWidth="1"/>
    <col min="6152" max="6402" width="9.140625" style="1"/>
    <col min="6403" max="6403" width="13.140625" style="1" customWidth="1"/>
    <col min="6404" max="6404" width="13.28515625" style="1" customWidth="1"/>
    <col min="6405" max="6405" width="14.85546875" style="1" customWidth="1"/>
    <col min="6406" max="6406" width="14.140625" style="1" customWidth="1"/>
    <col min="6407" max="6407" width="13" style="1" customWidth="1"/>
    <col min="6408" max="6658" width="9.140625" style="1"/>
    <col min="6659" max="6659" width="13.140625" style="1" customWidth="1"/>
    <col min="6660" max="6660" width="13.28515625" style="1" customWidth="1"/>
    <col min="6661" max="6661" width="14.85546875" style="1" customWidth="1"/>
    <col min="6662" max="6662" width="14.140625" style="1" customWidth="1"/>
    <col min="6663" max="6663" width="13" style="1" customWidth="1"/>
    <col min="6664" max="6914" width="9.140625" style="1"/>
    <col min="6915" max="6915" width="13.140625" style="1" customWidth="1"/>
    <col min="6916" max="6916" width="13.28515625" style="1" customWidth="1"/>
    <col min="6917" max="6917" width="14.85546875" style="1" customWidth="1"/>
    <col min="6918" max="6918" width="14.140625" style="1" customWidth="1"/>
    <col min="6919" max="6919" width="13" style="1" customWidth="1"/>
    <col min="6920" max="7170" width="9.140625" style="1"/>
    <col min="7171" max="7171" width="13.140625" style="1" customWidth="1"/>
    <col min="7172" max="7172" width="13.28515625" style="1" customWidth="1"/>
    <col min="7173" max="7173" width="14.85546875" style="1" customWidth="1"/>
    <col min="7174" max="7174" width="14.140625" style="1" customWidth="1"/>
    <col min="7175" max="7175" width="13" style="1" customWidth="1"/>
    <col min="7176" max="7426" width="9.140625" style="1"/>
    <col min="7427" max="7427" width="13.140625" style="1" customWidth="1"/>
    <col min="7428" max="7428" width="13.28515625" style="1" customWidth="1"/>
    <col min="7429" max="7429" width="14.85546875" style="1" customWidth="1"/>
    <col min="7430" max="7430" width="14.140625" style="1" customWidth="1"/>
    <col min="7431" max="7431" width="13" style="1" customWidth="1"/>
    <col min="7432" max="7682" width="9.140625" style="1"/>
    <col min="7683" max="7683" width="13.140625" style="1" customWidth="1"/>
    <col min="7684" max="7684" width="13.28515625" style="1" customWidth="1"/>
    <col min="7685" max="7685" width="14.85546875" style="1" customWidth="1"/>
    <col min="7686" max="7686" width="14.140625" style="1" customWidth="1"/>
    <col min="7687" max="7687" width="13" style="1" customWidth="1"/>
    <col min="7688" max="7938" width="9.140625" style="1"/>
    <col min="7939" max="7939" width="13.140625" style="1" customWidth="1"/>
    <col min="7940" max="7940" width="13.28515625" style="1" customWidth="1"/>
    <col min="7941" max="7941" width="14.85546875" style="1" customWidth="1"/>
    <col min="7942" max="7942" width="14.140625" style="1" customWidth="1"/>
    <col min="7943" max="7943" width="13" style="1" customWidth="1"/>
    <col min="7944" max="8194" width="9.140625" style="1"/>
    <col min="8195" max="8195" width="13.140625" style="1" customWidth="1"/>
    <col min="8196" max="8196" width="13.28515625" style="1" customWidth="1"/>
    <col min="8197" max="8197" width="14.85546875" style="1" customWidth="1"/>
    <col min="8198" max="8198" width="14.140625" style="1" customWidth="1"/>
    <col min="8199" max="8199" width="13" style="1" customWidth="1"/>
    <col min="8200" max="8450" width="9.140625" style="1"/>
    <col min="8451" max="8451" width="13.140625" style="1" customWidth="1"/>
    <col min="8452" max="8452" width="13.28515625" style="1" customWidth="1"/>
    <col min="8453" max="8453" width="14.85546875" style="1" customWidth="1"/>
    <col min="8454" max="8454" width="14.140625" style="1" customWidth="1"/>
    <col min="8455" max="8455" width="13" style="1" customWidth="1"/>
    <col min="8456" max="8706" width="9.140625" style="1"/>
    <col min="8707" max="8707" width="13.140625" style="1" customWidth="1"/>
    <col min="8708" max="8708" width="13.28515625" style="1" customWidth="1"/>
    <col min="8709" max="8709" width="14.85546875" style="1" customWidth="1"/>
    <col min="8710" max="8710" width="14.140625" style="1" customWidth="1"/>
    <col min="8711" max="8711" width="13" style="1" customWidth="1"/>
    <col min="8712" max="8962" width="9.140625" style="1"/>
    <col min="8963" max="8963" width="13.140625" style="1" customWidth="1"/>
    <col min="8964" max="8964" width="13.28515625" style="1" customWidth="1"/>
    <col min="8965" max="8965" width="14.85546875" style="1" customWidth="1"/>
    <col min="8966" max="8966" width="14.140625" style="1" customWidth="1"/>
    <col min="8967" max="8967" width="13" style="1" customWidth="1"/>
    <col min="8968" max="9218" width="9.140625" style="1"/>
    <col min="9219" max="9219" width="13.140625" style="1" customWidth="1"/>
    <col min="9220" max="9220" width="13.28515625" style="1" customWidth="1"/>
    <col min="9221" max="9221" width="14.85546875" style="1" customWidth="1"/>
    <col min="9222" max="9222" width="14.140625" style="1" customWidth="1"/>
    <col min="9223" max="9223" width="13" style="1" customWidth="1"/>
    <col min="9224" max="9474" width="9.140625" style="1"/>
    <col min="9475" max="9475" width="13.140625" style="1" customWidth="1"/>
    <col min="9476" max="9476" width="13.28515625" style="1" customWidth="1"/>
    <col min="9477" max="9477" width="14.85546875" style="1" customWidth="1"/>
    <col min="9478" max="9478" width="14.140625" style="1" customWidth="1"/>
    <col min="9479" max="9479" width="13" style="1" customWidth="1"/>
    <col min="9480" max="9730" width="9.140625" style="1"/>
    <col min="9731" max="9731" width="13.140625" style="1" customWidth="1"/>
    <col min="9732" max="9732" width="13.28515625" style="1" customWidth="1"/>
    <col min="9733" max="9733" width="14.85546875" style="1" customWidth="1"/>
    <col min="9734" max="9734" width="14.140625" style="1" customWidth="1"/>
    <col min="9735" max="9735" width="13" style="1" customWidth="1"/>
    <col min="9736" max="9986" width="9.140625" style="1"/>
    <col min="9987" max="9987" width="13.140625" style="1" customWidth="1"/>
    <col min="9988" max="9988" width="13.28515625" style="1" customWidth="1"/>
    <col min="9989" max="9989" width="14.85546875" style="1" customWidth="1"/>
    <col min="9990" max="9990" width="14.140625" style="1" customWidth="1"/>
    <col min="9991" max="9991" width="13" style="1" customWidth="1"/>
    <col min="9992" max="10242" width="9.140625" style="1"/>
    <col min="10243" max="10243" width="13.140625" style="1" customWidth="1"/>
    <col min="10244" max="10244" width="13.28515625" style="1" customWidth="1"/>
    <col min="10245" max="10245" width="14.85546875" style="1" customWidth="1"/>
    <col min="10246" max="10246" width="14.140625" style="1" customWidth="1"/>
    <col min="10247" max="10247" width="13" style="1" customWidth="1"/>
    <col min="10248" max="10498" width="9.140625" style="1"/>
    <col min="10499" max="10499" width="13.140625" style="1" customWidth="1"/>
    <col min="10500" max="10500" width="13.28515625" style="1" customWidth="1"/>
    <col min="10501" max="10501" width="14.85546875" style="1" customWidth="1"/>
    <col min="10502" max="10502" width="14.140625" style="1" customWidth="1"/>
    <col min="10503" max="10503" width="13" style="1" customWidth="1"/>
    <col min="10504" max="10754" width="9.140625" style="1"/>
    <col min="10755" max="10755" width="13.140625" style="1" customWidth="1"/>
    <col min="10756" max="10756" width="13.28515625" style="1" customWidth="1"/>
    <col min="10757" max="10757" width="14.85546875" style="1" customWidth="1"/>
    <col min="10758" max="10758" width="14.140625" style="1" customWidth="1"/>
    <col min="10759" max="10759" width="13" style="1" customWidth="1"/>
    <col min="10760" max="11010" width="9.140625" style="1"/>
    <col min="11011" max="11011" width="13.140625" style="1" customWidth="1"/>
    <col min="11012" max="11012" width="13.28515625" style="1" customWidth="1"/>
    <col min="11013" max="11013" width="14.85546875" style="1" customWidth="1"/>
    <col min="11014" max="11014" width="14.140625" style="1" customWidth="1"/>
    <col min="11015" max="11015" width="13" style="1" customWidth="1"/>
    <col min="11016" max="11266" width="9.140625" style="1"/>
    <col min="11267" max="11267" width="13.140625" style="1" customWidth="1"/>
    <col min="11268" max="11268" width="13.28515625" style="1" customWidth="1"/>
    <col min="11269" max="11269" width="14.85546875" style="1" customWidth="1"/>
    <col min="11270" max="11270" width="14.140625" style="1" customWidth="1"/>
    <col min="11271" max="11271" width="13" style="1" customWidth="1"/>
    <col min="11272" max="11522" width="9.140625" style="1"/>
    <col min="11523" max="11523" width="13.140625" style="1" customWidth="1"/>
    <col min="11524" max="11524" width="13.28515625" style="1" customWidth="1"/>
    <col min="11525" max="11525" width="14.85546875" style="1" customWidth="1"/>
    <col min="11526" max="11526" width="14.140625" style="1" customWidth="1"/>
    <col min="11527" max="11527" width="13" style="1" customWidth="1"/>
    <col min="11528" max="11778" width="9.140625" style="1"/>
    <col min="11779" max="11779" width="13.140625" style="1" customWidth="1"/>
    <col min="11780" max="11780" width="13.28515625" style="1" customWidth="1"/>
    <col min="11781" max="11781" width="14.85546875" style="1" customWidth="1"/>
    <col min="11782" max="11782" width="14.140625" style="1" customWidth="1"/>
    <col min="11783" max="11783" width="13" style="1" customWidth="1"/>
    <col min="11784" max="12034" width="9.140625" style="1"/>
    <col min="12035" max="12035" width="13.140625" style="1" customWidth="1"/>
    <col min="12036" max="12036" width="13.28515625" style="1" customWidth="1"/>
    <col min="12037" max="12037" width="14.85546875" style="1" customWidth="1"/>
    <col min="12038" max="12038" width="14.140625" style="1" customWidth="1"/>
    <col min="12039" max="12039" width="13" style="1" customWidth="1"/>
    <col min="12040" max="12290" width="9.140625" style="1"/>
    <col min="12291" max="12291" width="13.140625" style="1" customWidth="1"/>
    <col min="12292" max="12292" width="13.28515625" style="1" customWidth="1"/>
    <col min="12293" max="12293" width="14.85546875" style="1" customWidth="1"/>
    <col min="12294" max="12294" width="14.140625" style="1" customWidth="1"/>
    <col min="12295" max="12295" width="13" style="1" customWidth="1"/>
    <col min="12296" max="12546" width="9.140625" style="1"/>
    <col min="12547" max="12547" width="13.140625" style="1" customWidth="1"/>
    <col min="12548" max="12548" width="13.28515625" style="1" customWidth="1"/>
    <col min="12549" max="12549" width="14.85546875" style="1" customWidth="1"/>
    <col min="12550" max="12550" width="14.140625" style="1" customWidth="1"/>
    <col min="12551" max="12551" width="13" style="1" customWidth="1"/>
    <col min="12552" max="12802" width="9.140625" style="1"/>
    <col min="12803" max="12803" width="13.140625" style="1" customWidth="1"/>
    <col min="12804" max="12804" width="13.28515625" style="1" customWidth="1"/>
    <col min="12805" max="12805" width="14.85546875" style="1" customWidth="1"/>
    <col min="12806" max="12806" width="14.140625" style="1" customWidth="1"/>
    <col min="12807" max="12807" width="13" style="1" customWidth="1"/>
    <col min="12808" max="13058" width="9.140625" style="1"/>
    <col min="13059" max="13059" width="13.140625" style="1" customWidth="1"/>
    <col min="13060" max="13060" width="13.28515625" style="1" customWidth="1"/>
    <col min="13061" max="13061" width="14.85546875" style="1" customWidth="1"/>
    <col min="13062" max="13062" width="14.140625" style="1" customWidth="1"/>
    <col min="13063" max="13063" width="13" style="1" customWidth="1"/>
    <col min="13064" max="13314" width="9.140625" style="1"/>
    <col min="13315" max="13315" width="13.140625" style="1" customWidth="1"/>
    <col min="13316" max="13316" width="13.28515625" style="1" customWidth="1"/>
    <col min="13317" max="13317" width="14.85546875" style="1" customWidth="1"/>
    <col min="13318" max="13318" width="14.140625" style="1" customWidth="1"/>
    <col min="13319" max="13319" width="13" style="1" customWidth="1"/>
    <col min="13320" max="13570" width="9.140625" style="1"/>
    <col min="13571" max="13571" width="13.140625" style="1" customWidth="1"/>
    <col min="13572" max="13572" width="13.28515625" style="1" customWidth="1"/>
    <col min="13573" max="13573" width="14.85546875" style="1" customWidth="1"/>
    <col min="13574" max="13574" width="14.140625" style="1" customWidth="1"/>
    <col min="13575" max="13575" width="13" style="1" customWidth="1"/>
    <col min="13576" max="13826" width="9.140625" style="1"/>
    <col min="13827" max="13827" width="13.140625" style="1" customWidth="1"/>
    <col min="13828" max="13828" width="13.28515625" style="1" customWidth="1"/>
    <col min="13829" max="13829" width="14.85546875" style="1" customWidth="1"/>
    <col min="13830" max="13830" width="14.140625" style="1" customWidth="1"/>
    <col min="13831" max="13831" width="13" style="1" customWidth="1"/>
    <col min="13832" max="14082" width="9.140625" style="1"/>
    <col min="14083" max="14083" width="13.140625" style="1" customWidth="1"/>
    <col min="14084" max="14084" width="13.28515625" style="1" customWidth="1"/>
    <col min="14085" max="14085" width="14.85546875" style="1" customWidth="1"/>
    <col min="14086" max="14086" width="14.140625" style="1" customWidth="1"/>
    <col min="14087" max="14087" width="13" style="1" customWidth="1"/>
    <col min="14088" max="14338" width="9.140625" style="1"/>
    <col min="14339" max="14339" width="13.140625" style="1" customWidth="1"/>
    <col min="14340" max="14340" width="13.28515625" style="1" customWidth="1"/>
    <col min="14341" max="14341" width="14.85546875" style="1" customWidth="1"/>
    <col min="14342" max="14342" width="14.140625" style="1" customWidth="1"/>
    <col min="14343" max="14343" width="13" style="1" customWidth="1"/>
    <col min="14344" max="14594" width="9.140625" style="1"/>
    <col min="14595" max="14595" width="13.140625" style="1" customWidth="1"/>
    <col min="14596" max="14596" width="13.28515625" style="1" customWidth="1"/>
    <col min="14597" max="14597" width="14.85546875" style="1" customWidth="1"/>
    <col min="14598" max="14598" width="14.140625" style="1" customWidth="1"/>
    <col min="14599" max="14599" width="13" style="1" customWidth="1"/>
    <col min="14600" max="14850" width="9.140625" style="1"/>
    <col min="14851" max="14851" width="13.140625" style="1" customWidth="1"/>
    <col min="14852" max="14852" width="13.28515625" style="1" customWidth="1"/>
    <col min="14853" max="14853" width="14.85546875" style="1" customWidth="1"/>
    <col min="14854" max="14854" width="14.140625" style="1" customWidth="1"/>
    <col min="14855" max="14855" width="13" style="1" customWidth="1"/>
    <col min="14856" max="15106" width="9.140625" style="1"/>
    <col min="15107" max="15107" width="13.140625" style="1" customWidth="1"/>
    <col min="15108" max="15108" width="13.28515625" style="1" customWidth="1"/>
    <col min="15109" max="15109" width="14.85546875" style="1" customWidth="1"/>
    <col min="15110" max="15110" width="14.140625" style="1" customWidth="1"/>
    <col min="15111" max="15111" width="13" style="1" customWidth="1"/>
    <col min="15112" max="15362" width="9.140625" style="1"/>
    <col min="15363" max="15363" width="13.140625" style="1" customWidth="1"/>
    <col min="15364" max="15364" width="13.28515625" style="1" customWidth="1"/>
    <col min="15365" max="15365" width="14.85546875" style="1" customWidth="1"/>
    <col min="15366" max="15366" width="14.140625" style="1" customWidth="1"/>
    <col min="15367" max="15367" width="13" style="1" customWidth="1"/>
    <col min="15368" max="15618" width="9.140625" style="1"/>
    <col min="15619" max="15619" width="13.140625" style="1" customWidth="1"/>
    <col min="15620" max="15620" width="13.28515625" style="1" customWidth="1"/>
    <col min="15621" max="15621" width="14.85546875" style="1" customWidth="1"/>
    <col min="15622" max="15622" width="14.140625" style="1" customWidth="1"/>
    <col min="15623" max="15623" width="13" style="1" customWidth="1"/>
    <col min="15624" max="15874" width="9.140625" style="1"/>
    <col min="15875" max="15875" width="13.140625" style="1" customWidth="1"/>
    <col min="15876" max="15876" width="13.28515625" style="1" customWidth="1"/>
    <col min="15877" max="15877" width="14.85546875" style="1" customWidth="1"/>
    <col min="15878" max="15878" width="14.140625" style="1" customWidth="1"/>
    <col min="15879" max="15879" width="13" style="1" customWidth="1"/>
    <col min="15880" max="16130" width="9.140625" style="1"/>
    <col min="16131" max="16131" width="13.140625" style="1" customWidth="1"/>
    <col min="16132" max="16132" width="13.28515625" style="1" customWidth="1"/>
    <col min="16133" max="16133" width="14.85546875" style="1" customWidth="1"/>
    <col min="16134" max="16134" width="14.140625" style="1" customWidth="1"/>
    <col min="16135" max="16135" width="13" style="1" customWidth="1"/>
    <col min="16136" max="16384" width="9.140625" style="1"/>
  </cols>
  <sheetData>
    <row r="1" spans="1:7" ht="81.75" customHeight="1">
      <c r="A1" s="170" t="s">
        <v>168</v>
      </c>
      <c r="B1" s="170"/>
      <c r="C1" s="170"/>
      <c r="D1" s="170"/>
      <c r="E1" s="170"/>
      <c r="F1" s="170"/>
      <c r="G1" s="170"/>
    </row>
    <row r="2" spans="1:7" ht="42" customHeight="1"/>
    <row r="8" spans="1:7" ht="35.25" customHeight="1"/>
    <row r="12" spans="1:7">
      <c r="A12" s="171" t="s">
        <v>169</v>
      </c>
      <c r="B12" s="171"/>
      <c r="C12" s="172" t="str">
        <f>estimate!A3</f>
        <v>Name Of Work:- Construction OF CULVERT/SAMALL BIRDGE @ BAHROO KOLHI @ JAGSI WAH</v>
      </c>
      <c r="D12" s="172"/>
      <c r="E12" s="172"/>
      <c r="F12" s="172"/>
      <c r="G12" s="172"/>
    </row>
    <row r="13" spans="1:7" ht="44.25" customHeight="1">
      <c r="A13" s="171"/>
      <c r="B13" s="171"/>
      <c r="C13" s="172"/>
      <c r="D13" s="172"/>
      <c r="E13" s="172"/>
      <c r="F13" s="172"/>
      <c r="G13" s="172"/>
    </row>
    <row r="14" spans="1:7" ht="23.25">
      <c r="A14" s="137"/>
      <c r="B14" s="137"/>
      <c r="C14" s="137"/>
      <c r="D14" s="137"/>
      <c r="E14" s="137"/>
      <c r="F14" s="137"/>
      <c r="G14" s="137"/>
    </row>
    <row r="17" spans="1:7" ht="24.75" customHeight="1">
      <c r="A17" s="138" t="s">
        <v>170</v>
      </c>
      <c r="B17" s="138"/>
      <c r="C17" s="138"/>
      <c r="D17" s="138"/>
      <c r="E17" s="119">
        <f>estimate!M209</f>
        <v>800000</v>
      </c>
      <c r="F17" s="112"/>
      <c r="G17" s="113"/>
    </row>
    <row r="20" spans="1:7" ht="58.5" customHeight="1">
      <c r="A20" s="169" t="s">
        <v>150</v>
      </c>
      <c r="B20" s="169"/>
      <c r="C20" s="169"/>
      <c r="D20" s="169"/>
      <c r="E20" s="169"/>
      <c r="F20" s="169"/>
      <c r="G20" s="169"/>
    </row>
    <row r="26" spans="1:7">
      <c r="B26" s="92" t="s">
        <v>171</v>
      </c>
      <c r="C26" s="92"/>
      <c r="D26" s="92"/>
      <c r="E26" s="92"/>
    </row>
    <row r="27" spans="1:7" ht="15.75">
      <c r="B27" s="168" t="s">
        <v>216</v>
      </c>
      <c r="C27" s="168"/>
      <c r="D27" s="168"/>
      <c r="E27" s="168"/>
    </row>
    <row r="28" spans="1:7">
      <c r="B28" s="92" t="s">
        <v>150</v>
      </c>
      <c r="C28" s="92"/>
      <c r="D28" s="92"/>
      <c r="E28" s="92"/>
      <c r="G28" s="128"/>
    </row>
    <row r="29" spans="1:7">
      <c r="B29" s="92"/>
      <c r="C29" s="92"/>
      <c r="D29" s="92"/>
      <c r="E29" s="92"/>
    </row>
    <row r="30" spans="1:7" ht="42" customHeight="1"/>
  </sheetData>
  <mergeCells count="7">
    <mergeCell ref="B27:E27"/>
    <mergeCell ref="A20:G20"/>
    <mergeCell ref="A1:G1"/>
    <mergeCell ref="A12:B13"/>
    <mergeCell ref="C12:G13"/>
    <mergeCell ref="A14:G14"/>
    <mergeCell ref="A17:D17"/>
  </mergeCells>
  <printOptions horizontalCentered="1"/>
  <pageMargins left="0.7" right="0.7" top="0.75" bottom="0.75" header="0.3" footer="0.3"/>
  <pageSetup orientation="portrait" verticalDpi="0" r:id="rId1"/>
  <drawing r:id="rId2"/>
</worksheet>
</file>

<file path=xl/worksheets/sheet6.xml><?xml version="1.0" encoding="utf-8"?>
<worksheet xmlns="http://schemas.openxmlformats.org/spreadsheetml/2006/main" xmlns:r="http://schemas.openxmlformats.org/officeDocument/2006/relationships">
  <dimension ref="A1:J69"/>
  <sheetViews>
    <sheetView topLeftCell="A4" workbookViewId="0">
      <selection activeCell="E21" sqref="E21"/>
    </sheetView>
  </sheetViews>
  <sheetFormatPr defaultRowHeight="12.75"/>
  <cols>
    <col min="1" max="1" width="5.140625" style="1" customWidth="1"/>
    <col min="2" max="2" width="9.140625" style="1"/>
    <col min="3" max="3" width="11.42578125" style="1" customWidth="1"/>
    <col min="4" max="4" width="7" style="1" customWidth="1"/>
    <col min="5" max="5" width="6.42578125" style="1" customWidth="1"/>
    <col min="6" max="6" width="8.28515625" style="1" customWidth="1"/>
    <col min="7" max="7" width="9.140625" style="1"/>
    <col min="8" max="8" width="31.42578125" style="1" hidden="1" customWidth="1"/>
    <col min="9" max="9" width="22.7109375" style="1" customWidth="1"/>
    <col min="10" max="10" width="13.28515625" style="1" customWidth="1"/>
    <col min="11" max="256" width="9.140625" style="1"/>
    <col min="257" max="257" width="5.140625" style="1" customWidth="1"/>
    <col min="258" max="258" width="9.140625" style="1"/>
    <col min="259" max="259" width="11.42578125" style="1" customWidth="1"/>
    <col min="260" max="260" width="7" style="1" customWidth="1"/>
    <col min="261" max="261" width="6.42578125" style="1" customWidth="1"/>
    <col min="262" max="262" width="8.28515625" style="1" customWidth="1"/>
    <col min="263" max="263" width="9.140625" style="1"/>
    <col min="264" max="264" width="0" style="1" hidden="1" customWidth="1"/>
    <col min="265" max="265" width="22.7109375" style="1" customWidth="1"/>
    <col min="266" max="266" width="13.28515625" style="1" customWidth="1"/>
    <col min="267" max="512" width="9.140625" style="1"/>
    <col min="513" max="513" width="5.140625" style="1" customWidth="1"/>
    <col min="514" max="514" width="9.140625" style="1"/>
    <col min="515" max="515" width="11.42578125" style="1" customWidth="1"/>
    <col min="516" max="516" width="7" style="1" customWidth="1"/>
    <col min="517" max="517" width="6.42578125" style="1" customWidth="1"/>
    <col min="518" max="518" width="8.28515625" style="1" customWidth="1"/>
    <col min="519" max="519" width="9.140625" style="1"/>
    <col min="520" max="520" width="0" style="1" hidden="1" customWidth="1"/>
    <col min="521" max="521" width="22.7109375" style="1" customWidth="1"/>
    <col min="522" max="522" width="13.28515625" style="1" customWidth="1"/>
    <col min="523" max="768" width="9.140625" style="1"/>
    <col min="769" max="769" width="5.140625" style="1" customWidth="1"/>
    <col min="770" max="770" width="9.140625" style="1"/>
    <col min="771" max="771" width="11.42578125" style="1" customWidth="1"/>
    <col min="772" max="772" width="7" style="1" customWidth="1"/>
    <col min="773" max="773" width="6.42578125" style="1" customWidth="1"/>
    <col min="774" max="774" width="8.28515625" style="1" customWidth="1"/>
    <col min="775" max="775" width="9.140625" style="1"/>
    <col min="776" max="776" width="0" style="1" hidden="1" customWidth="1"/>
    <col min="777" max="777" width="22.7109375" style="1" customWidth="1"/>
    <col min="778" max="778" width="13.28515625" style="1" customWidth="1"/>
    <col min="779" max="1024" width="9.140625" style="1"/>
    <col min="1025" max="1025" width="5.140625" style="1" customWidth="1"/>
    <col min="1026" max="1026" width="9.140625" style="1"/>
    <col min="1027" max="1027" width="11.42578125" style="1" customWidth="1"/>
    <col min="1028" max="1028" width="7" style="1" customWidth="1"/>
    <col min="1029" max="1029" width="6.42578125" style="1" customWidth="1"/>
    <col min="1030" max="1030" width="8.28515625" style="1" customWidth="1"/>
    <col min="1031" max="1031" width="9.140625" style="1"/>
    <col min="1032" max="1032" width="0" style="1" hidden="1" customWidth="1"/>
    <col min="1033" max="1033" width="22.7109375" style="1" customWidth="1"/>
    <col min="1034" max="1034" width="13.28515625" style="1" customWidth="1"/>
    <col min="1035" max="1280" width="9.140625" style="1"/>
    <col min="1281" max="1281" width="5.140625" style="1" customWidth="1"/>
    <col min="1282" max="1282" width="9.140625" style="1"/>
    <col min="1283" max="1283" width="11.42578125" style="1" customWidth="1"/>
    <col min="1284" max="1284" width="7" style="1" customWidth="1"/>
    <col min="1285" max="1285" width="6.42578125" style="1" customWidth="1"/>
    <col min="1286" max="1286" width="8.28515625" style="1" customWidth="1"/>
    <col min="1287" max="1287" width="9.140625" style="1"/>
    <col min="1288" max="1288" width="0" style="1" hidden="1" customWidth="1"/>
    <col min="1289" max="1289" width="22.7109375" style="1" customWidth="1"/>
    <col min="1290" max="1290" width="13.28515625" style="1" customWidth="1"/>
    <col min="1291" max="1536" width="9.140625" style="1"/>
    <col min="1537" max="1537" width="5.140625" style="1" customWidth="1"/>
    <col min="1538" max="1538" width="9.140625" style="1"/>
    <col min="1539" max="1539" width="11.42578125" style="1" customWidth="1"/>
    <col min="1540" max="1540" width="7" style="1" customWidth="1"/>
    <col min="1541" max="1541" width="6.42578125" style="1" customWidth="1"/>
    <col min="1542" max="1542" width="8.28515625" style="1" customWidth="1"/>
    <col min="1543" max="1543" width="9.140625" style="1"/>
    <col min="1544" max="1544" width="0" style="1" hidden="1" customWidth="1"/>
    <col min="1545" max="1545" width="22.7109375" style="1" customWidth="1"/>
    <col min="1546" max="1546" width="13.28515625" style="1" customWidth="1"/>
    <col min="1547" max="1792" width="9.140625" style="1"/>
    <col min="1793" max="1793" width="5.140625" style="1" customWidth="1"/>
    <col min="1794" max="1794" width="9.140625" style="1"/>
    <col min="1795" max="1795" width="11.42578125" style="1" customWidth="1"/>
    <col min="1796" max="1796" width="7" style="1" customWidth="1"/>
    <col min="1797" max="1797" width="6.42578125" style="1" customWidth="1"/>
    <col min="1798" max="1798" width="8.28515625" style="1" customWidth="1"/>
    <col min="1799" max="1799" width="9.140625" style="1"/>
    <col min="1800" max="1800" width="0" style="1" hidden="1" customWidth="1"/>
    <col min="1801" max="1801" width="22.7109375" style="1" customWidth="1"/>
    <col min="1802" max="1802" width="13.28515625" style="1" customWidth="1"/>
    <col min="1803" max="2048" width="9.140625" style="1"/>
    <col min="2049" max="2049" width="5.140625" style="1" customWidth="1"/>
    <col min="2050" max="2050" width="9.140625" style="1"/>
    <col min="2051" max="2051" width="11.42578125" style="1" customWidth="1"/>
    <col min="2052" max="2052" width="7" style="1" customWidth="1"/>
    <col min="2053" max="2053" width="6.42578125" style="1" customWidth="1"/>
    <col min="2054" max="2054" width="8.28515625" style="1" customWidth="1"/>
    <col min="2055" max="2055" width="9.140625" style="1"/>
    <col min="2056" max="2056" width="0" style="1" hidden="1" customWidth="1"/>
    <col min="2057" max="2057" width="22.7109375" style="1" customWidth="1"/>
    <col min="2058" max="2058" width="13.28515625" style="1" customWidth="1"/>
    <col min="2059" max="2304" width="9.140625" style="1"/>
    <col min="2305" max="2305" width="5.140625" style="1" customWidth="1"/>
    <col min="2306" max="2306" width="9.140625" style="1"/>
    <col min="2307" max="2307" width="11.42578125" style="1" customWidth="1"/>
    <col min="2308" max="2308" width="7" style="1" customWidth="1"/>
    <col min="2309" max="2309" width="6.42578125" style="1" customWidth="1"/>
    <col min="2310" max="2310" width="8.28515625" style="1" customWidth="1"/>
    <col min="2311" max="2311" width="9.140625" style="1"/>
    <col min="2312" max="2312" width="0" style="1" hidden="1" customWidth="1"/>
    <col min="2313" max="2313" width="22.7109375" style="1" customWidth="1"/>
    <col min="2314" max="2314" width="13.28515625" style="1" customWidth="1"/>
    <col min="2315" max="2560" width="9.140625" style="1"/>
    <col min="2561" max="2561" width="5.140625" style="1" customWidth="1"/>
    <col min="2562" max="2562" width="9.140625" style="1"/>
    <col min="2563" max="2563" width="11.42578125" style="1" customWidth="1"/>
    <col min="2564" max="2564" width="7" style="1" customWidth="1"/>
    <col min="2565" max="2565" width="6.42578125" style="1" customWidth="1"/>
    <col min="2566" max="2566" width="8.28515625" style="1" customWidth="1"/>
    <col min="2567" max="2567" width="9.140625" style="1"/>
    <col min="2568" max="2568" width="0" style="1" hidden="1" customWidth="1"/>
    <col min="2569" max="2569" width="22.7109375" style="1" customWidth="1"/>
    <col min="2570" max="2570" width="13.28515625" style="1" customWidth="1"/>
    <col min="2571" max="2816" width="9.140625" style="1"/>
    <col min="2817" max="2817" width="5.140625" style="1" customWidth="1"/>
    <col min="2818" max="2818" width="9.140625" style="1"/>
    <col min="2819" max="2819" width="11.42578125" style="1" customWidth="1"/>
    <col min="2820" max="2820" width="7" style="1" customWidth="1"/>
    <col min="2821" max="2821" width="6.42578125" style="1" customWidth="1"/>
    <col min="2822" max="2822" width="8.28515625" style="1" customWidth="1"/>
    <col min="2823" max="2823" width="9.140625" style="1"/>
    <col min="2824" max="2824" width="0" style="1" hidden="1" customWidth="1"/>
    <col min="2825" max="2825" width="22.7109375" style="1" customWidth="1"/>
    <col min="2826" max="2826" width="13.28515625" style="1" customWidth="1"/>
    <col min="2827" max="3072" width="9.140625" style="1"/>
    <col min="3073" max="3073" width="5.140625" style="1" customWidth="1"/>
    <col min="3074" max="3074" width="9.140625" style="1"/>
    <col min="3075" max="3075" width="11.42578125" style="1" customWidth="1"/>
    <col min="3076" max="3076" width="7" style="1" customWidth="1"/>
    <col min="3077" max="3077" width="6.42578125" style="1" customWidth="1"/>
    <col min="3078" max="3078" width="8.28515625" style="1" customWidth="1"/>
    <col min="3079" max="3079" width="9.140625" style="1"/>
    <col min="3080" max="3080" width="0" style="1" hidden="1" customWidth="1"/>
    <col min="3081" max="3081" width="22.7109375" style="1" customWidth="1"/>
    <col min="3082" max="3082" width="13.28515625" style="1" customWidth="1"/>
    <col min="3083" max="3328" width="9.140625" style="1"/>
    <col min="3329" max="3329" width="5.140625" style="1" customWidth="1"/>
    <col min="3330" max="3330" width="9.140625" style="1"/>
    <col min="3331" max="3331" width="11.42578125" style="1" customWidth="1"/>
    <col min="3332" max="3332" width="7" style="1" customWidth="1"/>
    <col min="3333" max="3333" width="6.42578125" style="1" customWidth="1"/>
    <col min="3334" max="3334" width="8.28515625" style="1" customWidth="1"/>
    <col min="3335" max="3335" width="9.140625" style="1"/>
    <col min="3336" max="3336" width="0" style="1" hidden="1" customWidth="1"/>
    <col min="3337" max="3337" width="22.7109375" style="1" customWidth="1"/>
    <col min="3338" max="3338" width="13.28515625" style="1" customWidth="1"/>
    <col min="3339" max="3584" width="9.140625" style="1"/>
    <col min="3585" max="3585" width="5.140625" style="1" customWidth="1"/>
    <col min="3586" max="3586" width="9.140625" style="1"/>
    <col min="3587" max="3587" width="11.42578125" style="1" customWidth="1"/>
    <col min="3588" max="3588" width="7" style="1" customWidth="1"/>
    <col min="3589" max="3589" width="6.42578125" style="1" customWidth="1"/>
    <col min="3590" max="3590" width="8.28515625" style="1" customWidth="1"/>
    <col min="3591" max="3591" width="9.140625" style="1"/>
    <col min="3592" max="3592" width="0" style="1" hidden="1" customWidth="1"/>
    <col min="3593" max="3593" width="22.7109375" style="1" customWidth="1"/>
    <col min="3594" max="3594" width="13.28515625" style="1" customWidth="1"/>
    <col min="3595" max="3840" width="9.140625" style="1"/>
    <col min="3841" max="3841" width="5.140625" style="1" customWidth="1"/>
    <col min="3842" max="3842" width="9.140625" style="1"/>
    <col min="3843" max="3843" width="11.42578125" style="1" customWidth="1"/>
    <col min="3844" max="3844" width="7" style="1" customWidth="1"/>
    <col min="3845" max="3845" width="6.42578125" style="1" customWidth="1"/>
    <col min="3846" max="3846" width="8.28515625" style="1" customWidth="1"/>
    <col min="3847" max="3847" width="9.140625" style="1"/>
    <col min="3848" max="3848" width="0" style="1" hidden="1" customWidth="1"/>
    <col min="3849" max="3849" width="22.7109375" style="1" customWidth="1"/>
    <col min="3850" max="3850" width="13.28515625" style="1" customWidth="1"/>
    <col min="3851" max="4096" width="9.140625" style="1"/>
    <col min="4097" max="4097" width="5.140625" style="1" customWidth="1"/>
    <col min="4098" max="4098" width="9.140625" style="1"/>
    <col min="4099" max="4099" width="11.42578125" style="1" customWidth="1"/>
    <col min="4100" max="4100" width="7" style="1" customWidth="1"/>
    <col min="4101" max="4101" width="6.42578125" style="1" customWidth="1"/>
    <col min="4102" max="4102" width="8.28515625" style="1" customWidth="1"/>
    <col min="4103" max="4103" width="9.140625" style="1"/>
    <col min="4104" max="4104" width="0" style="1" hidden="1" customWidth="1"/>
    <col min="4105" max="4105" width="22.7109375" style="1" customWidth="1"/>
    <col min="4106" max="4106" width="13.28515625" style="1" customWidth="1"/>
    <col min="4107" max="4352" width="9.140625" style="1"/>
    <col min="4353" max="4353" width="5.140625" style="1" customWidth="1"/>
    <col min="4354" max="4354" width="9.140625" style="1"/>
    <col min="4355" max="4355" width="11.42578125" style="1" customWidth="1"/>
    <col min="4356" max="4356" width="7" style="1" customWidth="1"/>
    <col min="4357" max="4357" width="6.42578125" style="1" customWidth="1"/>
    <col min="4358" max="4358" width="8.28515625" style="1" customWidth="1"/>
    <col min="4359" max="4359" width="9.140625" style="1"/>
    <col min="4360" max="4360" width="0" style="1" hidden="1" customWidth="1"/>
    <col min="4361" max="4361" width="22.7109375" style="1" customWidth="1"/>
    <col min="4362" max="4362" width="13.28515625" style="1" customWidth="1"/>
    <col min="4363" max="4608" width="9.140625" style="1"/>
    <col min="4609" max="4609" width="5.140625" style="1" customWidth="1"/>
    <col min="4610" max="4610" width="9.140625" style="1"/>
    <col min="4611" max="4611" width="11.42578125" style="1" customWidth="1"/>
    <col min="4612" max="4612" width="7" style="1" customWidth="1"/>
    <col min="4613" max="4613" width="6.42578125" style="1" customWidth="1"/>
    <col min="4614" max="4614" width="8.28515625" style="1" customWidth="1"/>
    <col min="4615" max="4615" width="9.140625" style="1"/>
    <col min="4616" max="4616" width="0" style="1" hidden="1" customWidth="1"/>
    <col min="4617" max="4617" width="22.7109375" style="1" customWidth="1"/>
    <col min="4618" max="4618" width="13.28515625" style="1" customWidth="1"/>
    <col min="4619" max="4864" width="9.140625" style="1"/>
    <col min="4865" max="4865" width="5.140625" style="1" customWidth="1"/>
    <col min="4866" max="4866" width="9.140625" style="1"/>
    <col min="4867" max="4867" width="11.42578125" style="1" customWidth="1"/>
    <col min="4868" max="4868" width="7" style="1" customWidth="1"/>
    <col min="4869" max="4869" width="6.42578125" style="1" customWidth="1"/>
    <col min="4870" max="4870" width="8.28515625" style="1" customWidth="1"/>
    <col min="4871" max="4871" width="9.140625" style="1"/>
    <col min="4872" max="4872" width="0" style="1" hidden="1" customWidth="1"/>
    <col min="4873" max="4873" width="22.7109375" style="1" customWidth="1"/>
    <col min="4874" max="4874" width="13.28515625" style="1" customWidth="1"/>
    <col min="4875" max="5120" width="9.140625" style="1"/>
    <col min="5121" max="5121" width="5.140625" style="1" customWidth="1"/>
    <col min="5122" max="5122" width="9.140625" style="1"/>
    <col min="5123" max="5123" width="11.42578125" style="1" customWidth="1"/>
    <col min="5124" max="5124" width="7" style="1" customWidth="1"/>
    <col min="5125" max="5125" width="6.42578125" style="1" customWidth="1"/>
    <col min="5126" max="5126" width="8.28515625" style="1" customWidth="1"/>
    <col min="5127" max="5127" width="9.140625" style="1"/>
    <col min="5128" max="5128" width="0" style="1" hidden="1" customWidth="1"/>
    <col min="5129" max="5129" width="22.7109375" style="1" customWidth="1"/>
    <col min="5130" max="5130" width="13.28515625" style="1" customWidth="1"/>
    <col min="5131" max="5376" width="9.140625" style="1"/>
    <col min="5377" max="5377" width="5.140625" style="1" customWidth="1"/>
    <col min="5378" max="5378" width="9.140625" style="1"/>
    <col min="5379" max="5379" width="11.42578125" style="1" customWidth="1"/>
    <col min="5380" max="5380" width="7" style="1" customWidth="1"/>
    <col min="5381" max="5381" width="6.42578125" style="1" customWidth="1"/>
    <col min="5382" max="5382" width="8.28515625" style="1" customWidth="1"/>
    <col min="5383" max="5383" width="9.140625" style="1"/>
    <col min="5384" max="5384" width="0" style="1" hidden="1" customWidth="1"/>
    <col min="5385" max="5385" width="22.7109375" style="1" customWidth="1"/>
    <col min="5386" max="5386" width="13.28515625" style="1" customWidth="1"/>
    <col min="5387" max="5632" width="9.140625" style="1"/>
    <col min="5633" max="5633" width="5.140625" style="1" customWidth="1"/>
    <col min="5634" max="5634" width="9.140625" style="1"/>
    <col min="5635" max="5635" width="11.42578125" style="1" customWidth="1"/>
    <col min="5636" max="5636" width="7" style="1" customWidth="1"/>
    <col min="5637" max="5637" width="6.42578125" style="1" customWidth="1"/>
    <col min="5638" max="5638" width="8.28515625" style="1" customWidth="1"/>
    <col min="5639" max="5639" width="9.140625" style="1"/>
    <col min="5640" max="5640" width="0" style="1" hidden="1" customWidth="1"/>
    <col min="5641" max="5641" width="22.7109375" style="1" customWidth="1"/>
    <col min="5642" max="5642" width="13.28515625" style="1" customWidth="1"/>
    <col min="5643" max="5888" width="9.140625" style="1"/>
    <col min="5889" max="5889" width="5.140625" style="1" customWidth="1"/>
    <col min="5890" max="5890" width="9.140625" style="1"/>
    <col min="5891" max="5891" width="11.42578125" style="1" customWidth="1"/>
    <col min="5892" max="5892" width="7" style="1" customWidth="1"/>
    <col min="5893" max="5893" width="6.42578125" style="1" customWidth="1"/>
    <col min="5894" max="5894" width="8.28515625" style="1" customWidth="1"/>
    <col min="5895" max="5895" width="9.140625" style="1"/>
    <col min="5896" max="5896" width="0" style="1" hidden="1" customWidth="1"/>
    <col min="5897" max="5897" width="22.7109375" style="1" customWidth="1"/>
    <col min="5898" max="5898" width="13.28515625" style="1" customWidth="1"/>
    <col min="5899" max="6144" width="9.140625" style="1"/>
    <col min="6145" max="6145" width="5.140625" style="1" customWidth="1"/>
    <col min="6146" max="6146" width="9.140625" style="1"/>
    <col min="6147" max="6147" width="11.42578125" style="1" customWidth="1"/>
    <col min="6148" max="6148" width="7" style="1" customWidth="1"/>
    <col min="6149" max="6149" width="6.42578125" style="1" customWidth="1"/>
    <col min="6150" max="6150" width="8.28515625" style="1" customWidth="1"/>
    <col min="6151" max="6151" width="9.140625" style="1"/>
    <col min="6152" max="6152" width="0" style="1" hidden="1" customWidth="1"/>
    <col min="6153" max="6153" width="22.7109375" style="1" customWidth="1"/>
    <col min="6154" max="6154" width="13.28515625" style="1" customWidth="1"/>
    <col min="6155" max="6400" width="9.140625" style="1"/>
    <col min="6401" max="6401" width="5.140625" style="1" customWidth="1"/>
    <col min="6402" max="6402" width="9.140625" style="1"/>
    <col min="6403" max="6403" width="11.42578125" style="1" customWidth="1"/>
    <col min="6404" max="6404" width="7" style="1" customWidth="1"/>
    <col min="6405" max="6405" width="6.42578125" style="1" customWidth="1"/>
    <col min="6406" max="6406" width="8.28515625" style="1" customWidth="1"/>
    <col min="6407" max="6407" width="9.140625" style="1"/>
    <col min="6408" max="6408" width="0" style="1" hidden="1" customWidth="1"/>
    <col min="6409" max="6409" width="22.7109375" style="1" customWidth="1"/>
    <col min="6410" max="6410" width="13.28515625" style="1" customWidth="1"/>
    <col min="6411" max="6656" width="9.140625" style="1"/>
    <col min="6657" max="6657" width="5.140625" style="1" customWidth="1"/>
    <col min="6658" max="6658" width="9.140625" style="1"/>
    <col min="6659" max="6659" width="11.42578125" style="1" customWidth="1"/>
    <col min="6660" max="6660" width="7" style="1" customWidth="1"/>
    <col min="6661" max="6661" width="6.42578125" style="1" customWidth="1"/>
    <col min="6662" max="6662" width="8.28515625" style="1" customWidth="1"/>
    <col min="6663" max="6663" width="9.140625" style="1"/>
    <col min="6664" max="6664" width="0" style="1" hidden="1" customWidth="1"/>
    <col min="6665" max="6665" width="22.7109375" style="1" customWidth="1"/>
    <col min="6666" max="6666" width="13.28515625" style="1" customWidth="1"/>
    <col min="6667" max="6912" width="9.140625" style="1"/>
    <col min="6913" max="6913" width="5.140625" style="1" customWidth="1"/>
    <col min="6914" max="6914" width="9.140625" style="1"/>
    <col min="6915" max="6915" width="11.42578125" style="1" customWidth="1"/>
    <col min="6916" max="6916" width="7" style="1" customWidth="1"/>
    <col min="6917" max="6917" width="6.42578125" style="1" customWidth="1"/>
    <col min="6918" max="6918" width="8.28515625" style="1" customWidth="1"/>
    <col min="6919" max="6919" width="9.140625" style="1"/>
    <col min="6920" max="6920" width="0" style="1" hidden="1" customWidth="1"/>
    <col min="6921" max="6921" width="22.7109375" style="1" customWidth="1"/>
    <col min="6922" max="6922" width="13.28515625" style="1" customWidth="1"/>
    <col min="6923" max="7168" width="9.140625" style="1"/>
    <col min="7169" max="7169" width="5.140625" style="1" customWidth="1"/>
    <col min="7170" max="7170" width="9.140625" style="1"/>
    <col min="7171" max="7171" width="11.42578125" style="1" customWidth="1"/>
    <col min="7172" max="7172" width="7" style="1" customWidth="1"/>
    <col min="7173" max="7173" width="6.42578125" style="1" customWidth="1"/>
    <col min="7174" max="7174" width="8.28515625" style="1" customWidth="1"/>
    <col min="7175" max="7175" width="9.140625" style="1"/>
    <col min="7176" max="7176" width="0" style="1" hidden="1" customWidth="1"/>
    <col min="7177" max="7177" width="22.7109375" style="1" customWidth="1"/>
    <col min="7178" max="7178" width="13.28515625" style="1" customWidth="1"/>
    <col min="7179" max="7424" width="9.140625" style="1"/>
    <col min="7425" max="7425" width="5.140625" style="1" customWidth="1"/>
    <col min="7426" max="7426" width="9.140625" style="1"/>
    <col min="7427" max="7427" width="11.42578125" style="1" customWidth="1"/>
    <col min="7428" max="7428" width="7" style="1" customWidth="1"/>
    <col min="7429" max="7429" width="6.42578125" style="1" customWidth="1"/>
    <col min="7430" max="7430" width="8.28515625" style="1" customWidth="1"/>
    <col min="7431" max="7431" width="9.140625" style="1"/>
    <col min="7432" max="7432" width="0" style="1" hidden="1" customWidth="1"/>
    <col min="7433" max="7433" width="22.7109375" style="1" customWidth="1"/>
    <col min="7434" max="7434" width="13.28515625" style="1" customWidth="1"/>
    <col min="7435" max="7680" width="9.140625" style="1"/>
    <col min="7681" max="7681" width="5.140625" style="1" customWidth="1"/>
    <col min="7682" max="7682" width="9.140625" style="1"/>
    <col min="7683" max="7683" width="11.42578125" style="1" customWidth="1"/>
    <col min="7684" max="7684" width="7" style="1" customWidth="1"/>
    <col min="7685" max="7685" width="6.42578125" style="1" customWidth="1"/>
    <col min="7686" max="7686" width="8.28515625" style="1" customWidth="1"/>
    <col min="7687" max="7687" width="9.140625" style="1"/>
    <col min="7688" max="7688" width="0" style="1" hidden="1" customWidth="1"/>
    <col min="7689" max="7689" width="22.7109375" style="1" customWidth="1"/>
    <col min="7690" max="7690" width="13.28515625" style="1" customWidth="1"/>
    <col min="7691" max="7936" width="9.140625" style="1"/>
    <col min="7937" max="7937" width="5.140625" style="1" customWidth="1"/>
    <col min="7938" max="7938" width="9.140625" style="1"/>
    <col min="7939" max="7939" width="11.42578125" style="1" customWidth="1"/>
    <col min="7940" max="7940" width="7" style="1" customWidth="1"/>
    <col min="7941" max="7941" width="6.42578125" style="1" customWidth="1"/>
    <col min="7942" max="7942" width="8.28515625" style="1" customWidth="1"/>
    <col min="7943" max="7943" width="9.140625" style="1"/>
    <col min="7944" max="7944" width="0" style="1" hidden="1" customWidth="1"/>
    <col min="7945" max="7945" width="22.7109375" style="1" customWidth="1"/>
    <col min="7946" max="7946" width="13.28515625" style="1" customWidth="1"/>
    <col min="7947" max="8192" width="9.140625" style="1"/>
    <col min="8193" max="8193" width="5.140625" style="1" customWidth="1"/>
    <col min="8194" max="8194" width="9.140625" style="1"/>
    <col min="8195" max="8195" width="11.42578125" style="1" customWidth="1"/>
    <col min="8196" max="8196" width="7" style="1" customWidth="1"/>
    <col min="8197" max="8197" width="6.42578125" style="1" customWidth="1"/>
    <col min="8198" max="8198" width="8.28515625" style="1" customWidth="1"/>
    <col min="8199" max="8199" width="9.140625" style="1"/>
    <col min="8200" max="8200" width="0" style="1" hidden="1" customWidth="1"/>
    <col min="8201" max="8201" width="22.7109375" style="1" customWidth="1"/>
    <col min="8202" max="8202" width="13.28515625" style="1" customWidth="1"/>
    <col min="8203" max="8448" width="9.140625" style="1"/>
    <col min="8449" max="8449" width="5.140625" style="1" customWidth="1"/>
    <col min="8450" max="8450" width="9.140625" style="1"/>
    <col min="8451" max="8451" width="11.42578125" style="1" customWidth="1"/>
    <col min="8452" max="8452" width="7" style="1" customWidth="1"/>
    <col min="8453" max="8453" width="6.42578125" style="1" customWidth="1"/>
    <col min="8454" max="8454" width="8.28515625" style="1" customWidth="1"/>
    <col min="8455" max="8455" width="9.140625" style="1"/>
    <col min="8456" max="8456" width="0" style="1" hidden="1" customWidth="1"/>
    <col min="8457" max="8457" width="22.7109375" style="1" customWidth="1"/>
    <col min="8458" max="8458" width="13.28515625" style="1" customWidth="1"/>
    <col min="8459" max="8704" width="9.140625" style="1"/>
    <col min="8705" max="8705" width="5.140625" style="1" customWidth="1"/>
    <col min="8706" max="8706" width="9.140625" style="1"/>
    <col min="8707" max="8707" width="11.42578125" style="1" customWidth="1"/>
    <col min="8708" max="8708" width="7" style="1" customWidth="1"/>
    <col min="8709" max="8709" width="6.42578125" style="1" customWidth="1"/>
    <col min="8710" max="8710" width="8.28515625" style="1" customWidth="1"/>
    <col min="8711" max="8711" width="9.140625" style="1"/>
    <col min="8712" max="8712" width="0" style="1" hidden="1" customWidth="1"/>
    <col min="8713" max="8713" width="22.7109375" style="1" customWidth="1"/>
    <col min="8714" max="8714" width="13.28515625" style="1" customWidth="1"/>
    <col min="8715" max="8960" width="9.140625" style="1"/>
    <col min="8961" max="8961" width="5.140625" style="1" customWidth="1"/>
    <col min="8962" max="8962" width="9.140625" style="1"/>
    <col min="8963" max="8963" width="11.42578125" style="1" customWidth="1"/>
    <col min="8964" max="8964" width="7" style="1" customWidth="1"/>
    <col min="8965" max="8965" width="6.42578125" style="1" customWidth="1"/>
    <col min="8966" max="8966" width="8.28515625" style="1" customWidth="1"/>
    <col min="8967" max="8967" width="9.140625" style="1"/>
    <col min="8968" max="8968" width="0" style="1" hidden="1" customWidth="1"/>
    <col min="8969" max="8969" width="22.7109375" style="1" customWidth="1"/>
    <col min="8970" max="8970" width="13.28515625" style="1" customWidth="1"/>
    <col min="8971" max="9216" width="9.140625" style="1"/>
    <col min="9217" max="9217" width="5.140625" style="1" customWidth="1"/>
    <col min="9218" max="9218" width="9.140625" style="1"/>
    <col min="9219" max="9219" width="11.42578125" style="1" customWidth="1"/>
    <col min="9220" max="9220" width="7" style="1" customWidth="1"/>
    <col min="9221" max="9221" width="6.42578125" style="1" customWidth="1"/>
    <col min="9222" max="9222" width="8.28515625" style="1" customWidth="1"/>
    <col min="9223" max="9223" width="9.140625" style="1"/>
    <col min="9224" max="9224" width="0" style="1" hidden="1" customWidth="1"/>
    <col min="9225" max="9225" width="22.7109375" style="1" customWidth="1"/>
    <col min="9226" max="9226" width="13.28515625" style="1" customWidth="1"/>
    <col min="9227" max="9472" width="9.140625" style="1"/>
    <col min="9473" max="9473" width="5.140625" style="1" customWidth="1"/>
    <col min="9474" max="9474" width="9.140625" style="1"/>
    <col min="9475" max="9475" width="11.42578125" style="1" customWidth="1"/>
    <col min="9476" max="9476" width="7" style="1" customWidth="1"/>
    <col min="9477" max="9477" width="6.42578125" style="1" customWidth="1"/>
    <col min="9478" max="9478" width="8.28515625" style="1" customWidth="1"/>
    <col min="9479" max="9479" width="9.140625" style="1"/>
    <col min="9480" max="9480" width="0" style="1" hidden="1" customWidth="1"/>
    <col min="9481" max="9481" width="22.7109375" style="1" customWidth="1"/>
    <col min="9482" max="9482" width="13.28515625" style="1" customWidth="1"/>
    <col min="9483" max="9728" width="9.140625" style="1"/>
    <col min="9729" max="9729" width="5.140625" style="1" customWidth="1"/>
    <col min="9730" max="9730" width="9.140625" style="1"/>
    <col min="9731" max="9731" width="11.42578125" style="1" customWidth="1"/>
    <col min="9732" max="9732" width="7" style="1" customWidth="1"/>
    <col min="9733" max="9733" width="6.42578125" style="1" customWidth="1"/>
    <col min="9734" max="9734" width="8.28515625" style="1" customWidth="1"/>
    <col min="9735" max="9735" width="9.140625" style="1"/>
    <col min="9736" max="9736" width="0" style="1" hidden="1" customWidth="1"/>
    <col min="9737" max="9737" width="22.7109375" style="1" customWidth="1"/>
    <col min="9738" max="9738" width="13.28515625" style="1" customWidth="1"/>
    <col min="9739" max="9984" width="9.140625" style="1"/>
    <col min="9985" max="9985" width="5.140625" style="1" customWidth="1"/>
    <col min="9986" max="9986" width="9.140625" style="1"/>
    <col min="9987" max="9987" width="11.42578125" style="1" customWidth="1"/>
    <col min="9988" max="9988" width="7" style="1" customWidth="1"/>
    <col min="9989" max="9989" width="6.42578125" style="1" customWidth="1"/>
    <col min="9990" max="9990" width="8.28515625" style="1" customWidth="1"/>
    <col min="9991" max="9991" width="9.140625" style="1"/>
    <col min="9992" max="9992" width="0" style="1" hidden="1" customWidth="1"/>
    <col min="9993" max="9993" width="22.7109375" style="1" customWidth="1"/>
    <col min="9994" max="9994" width="13.28515625" style="1" customWidth="1"/>
    <col min="9995" max="10240" width="9.140625" style="1"/>
    <col min="10241" max="10241" width="5.140625" style="1" customWidth="1"/>
    <col min="10242" max="10242" width="9.140625" style="1"/>
    <col min="10243" max="10243" width="11.42578125" style="1" customWidth="1"/>
    <col min="10244" max="10244" width="7" style="1" customWidth="1"/>
    <col min="10245" max="10245" width="6.42578125" style="1" customWidth="1"/>
    <col min="10246" max="10246" width="8.28515625" style="1" customWidth="1"/>
    <col min="10247" max="10247" width="9.140625" style="1"/>
    <col min="10248" max="10248" width="0" style="1" hidden="1" customWidth="1"/>
    <col min="10249" max="10249" width="22.7109375" style="1" customWidth="1"/>
    <col min="10250" max="10250" width="13.28515625" style="1" customWidth="1"/>
    <col min="10251" max="10496" width="9.140625" style="1"/>
    <col min="10497" max="10497" width="5.140625" style="1" customWidth="1"/>
    <col min="10498" max="10498" width="9.140625" style="1"/>
    <col min="10499" max="10499" width="11.42578125" style="1" customWidth="1"/>
    <col min="10500" max="10500" width="7" style="1" customWidth="1"/>
    <col min="10501" max="10501" width="6.42578125" style="1" customWidth="1"/>
    <col min="10502" max="10502" width="8.28515625" style="1" customWidth="1"/>
    <col min="10503" max="10503" width="9.140625" style="1"/>
    <col min="10504" max="10504" width="0" style="1" hidden="1" customWidth="1"/>
    <col min="10505" max="10505" width="22.7109375" style="1" customWidth="1"/>
    <col min="10506" max="10506" width="13.28515625" style="1" customWidth="1"/>
    <col min="10507" max="10752" width="9.140625" style="1"/>
    <col min="10753" max="10753" width="5.140625" style="1" customWidth="1"/>
    <col min="10754" max="10754" width="9.140625" style="1"/>
    <col min="10755" max="10755" width="11.42578125" style="1" customWidth="1"/>
    <col min="10756" max="10756" width="7" style="1" customWidth="1"/>
    <col min="10757" max="10757" width="6.42578125" style="1" customWidth="1"/>
    <col min="10758" max="10758" width="8.28515625" style="1" customWidth="1"/>
    <col min="10759" max="10759" width="9.140625" style="1"/>
    <col min="10760" max="10760" width="0" style="1" hidden="1" customWidth="1"/>
    <col min="10761" max="10761" width="22.7109375" style="1" customWidth="1"/>
    <col min="10762" max="10762" width="13.28515625" style="1" customWidth="1"/>
    <col min="10763" max="11008" width="9.140625" style="1"/>
    <col min="11009" max="11009" width="5.140625" style="1" customWidth="1"/>
    <col min="11010" max="11010" width="9.140625" style="1"/>
    <col min="11011" max="11011" width="11.42578125" style="1" customWidth="1"/>
    <col min="11012" max="11012" width="7" style="1" customWidth="1"/>
    <col min="11013" max="11013" width="6.42578125" style="1" customWidth="1"/>
    <col min="11014" max="11014" width="8.28515625" style="1" customWidth="1"/>
    <col min="11015" max="11015" width="9.140625" style="1"/>
    <col min="11016" max="11016" width="0" style="1" hidden="1" customWidth="1"/>
    <col min="11017" max="11017" width="22.7109375" style="1" customWidth="1"/>
    <col min="11018" max="11018" width="13.28515625" style="1" customWidth="1"/>
    <col min="11019" max="11264" width="9.140625" style="1"/>
    <col min="11265" max="11265" width="5.140625" style="1" customWidth="1"/>
    <col min="11266" max="11266" width="9.140625" style="1"/>
    <col min="11267" max="11267" width="11.42578125" style="1" customWidth="1"/>
    <col min="11268" max="11268" width="7" style="1" customWidth="1"/>
    <col min="11269" max="11269" width="6.42578125" style="1" customWidth="1"/>
    <col min="11270" max="11270" width="8.28515625" style="1" customWidth="1"/>
    <col min="11271" max="11271" width="9.140625" style="1"/>
    <col min="11272" max="11272" width="0" style="1" hidden="1" customWidth="1"/>
    <col min="11273" max="11273" width="22.7109375" style="1" customWidth="1"/>
    <col min="11274" max="11274" width="13.28515625" style="1" customWidth="1"/>
    <col min="11275" max="11520" width="9.140625" style="1"/>
    <col min="11521" max="11521" width="5.140625" style="1" customWidth="1"/>
    <col min="11522" max="11522" width="9.140625" style="1"/>
    <col min="11523" max="11523" width="11.42578125" style="1" customWidth="1"/>
    <col min="11524" max="11524" width="7" style="1" customWidth="1"/>
    <col min="11525" max="11525" width="6.42578125" style="1" customWidth="1"/>
    <col min="11526" max="11526" width="8.28515625" style="1" customWidth="1"/>
    <col min="11527" max="11527" width="9.140625" style="1"/>
    <col min="11528" max="11528" width="0" style="1" hidden="1" customWidth="1"/>
    <col min="11529" max="11529" width="22.7109375" style="1" customWidth="1"/>
    <col min="11530" max="11530" width="13.28515625" style="1" customWidth="1"/>
    <col min="11531" max="11776" width="9.140625" style="1"/>
    <col min="11777" max="11777" width="5.140625" style="1" customWidth="1"/>
    <col min="11778" max="11778" width="9.140625" style="1"/>
    <col min="11779" max="11779" width="11.42578125" style="1" customWidth="1"/>
    <col min="11780" max="11780" width="7" style="1" customWidth="1"/>
    <col min="11781" max="11781" width="6.42578125" style="1" customWidth="1"/>
    <col min="11782" max="11782" width="8.28515625" style="1" customWidth="1"/>
    <col min="11783" max="11783" width="9.140625" style="1"/>
    <col min="11784" max="11784" width="0" style="1" hidden="1" customWidth="1"/>
    <col min="11785" max="11785" width="22.7109375" style="1" customWidth="1"/>
    <col min="11786" max="11786" width="13.28515625" style="1" customWidth="1"/>
    <col min="11787" max="12032" width="9.140625" style="1"/>
    <col min="12033" max="12033" width="5.140625" style="1" customWidth="1"/>
    <col min="12034" max="12034" width="9.140625" style="1"/>
    <col min="12035" max="12035" width="11.42578125" style="1" customWidth="1"/>
    <col min="12036" max="12036" width="7" style="1" customWidth="1"/>
    <col min="12037" max="12037" width="6.42578125" style="1" customWidth="1"/>
    <col min="12038" max="12038" width="8.28515625" style="1" customWidth="1"/>
    <col min="12039" max="12039" width="9.140625" style="1"/>
    <col min="12040" max="12040" width="0" style="1" hidden="1" customWidth="1"/>
    <col min="12041" max="12041" width="22.7109375" style="1" customWidth="1"/>
    <col min="12042" max="12042" width="13.28515625" style="1" customWidth="1"/>
    <col min="12043" max="12288" width="9.140625" style="1"/>
    <col min="12289" max="12289" width="5.140625" style="1" customWidth="1"/>
    <col min="12290" max="12290" width="9.140625" style="1"/>
    <col min="12291" max="12291" width="11.42578125" style="1" customWidth="1"/>
    <col min="12292" max="12292" width="7" style="1" customWidth="1"/>
    <col min="12293" max="12293" width="6.42578125" style="1" customWidth="1"/>
    <col min="12294" max="12294" width="8.28515625" style="1" customWidth="1"/>
    <col min="12295" max="12295" width="9.140625" style="1"/>
    <col min="12296" max="12296" width="0" style="1" hidden="1" customWidth="1"/>
    <col min="12297" max="12297" width="22.7109375" style="1" customWidth="1"/>
    <col min="12298" max="12298" width="13.28515625" style="1" customWidth="1"/>
    <col min="12299" max="12544" width="9.140625" style="1"/>
    <col min="12545" max="12545" width="5.140625" style="1" customWidth="1"/>
    <col min="12546" max="12546" width="9.140625" style="1"/>
    <col min="12547" max="12547" width="11.42578125" style="1" customWidth="1"/>
    <col min="12548" max="12548" width="7" style="1" customWidth="1"/>
    <col min="12549" max="12549" width="6.42578125" style="1" customWidth="1"/>
    <col min="12550" max="12550" width="8.28515625" style="1" customWidth="1"/>
    <col min="12551" max="12551" width="9.140625" style="1"/>
    <col min="12552" max="12552" width="0" style="1" hidden="1" customWidth="1"/>
    <col min="12553" max="12553" width="22.7109375" style="1" customWidth="1"/>
    <col min="12554" max="12554" width="13.28515625" style="1" customWidth="1"/>
    <col min="12555" max="12800" width="9.140625" style="1"/>
    <col min="12801" max="12801" width="5.140625" style="1" customWidth="1"/>
    <col min="12802" max="12802" width="9.140625" style="1"/>
    <col min="12803" max="12803" width="11.42578125" style="1" customWidth="1"/>
    <col min="12804" max="12804" width="7" style="1" customWidth="1"/>
    <col min="12805" max="12805" width="6.42578125" style="1" customWidth="1"/>
    <col min="12806" max="12806" width="8.28515625" style="1" customWidth="1"/>
    <col min="12807" max="12807" width="9.140625" style="1"/>
    <col min="12808" max="12808" width="0" style="1" hidden="1" customWidth="1"/>
    <col min="12809" max="12809" width="22.7109375" style="1" customWidth="1"/>
    <col min="12810" max="12810" width="13.28515625" style="1" customWidth="1"/>
    <col min="12811" max="13056" width="9.140625" style="1"/>
    <col min="13057" max="13057" width="5.140625" style="1" customWidth="1"/>
    <col min="13058" max="13058" width="9.140625" style="1"/>
    <col min="13059" max="13059" width="11.42578125" style="1" customWidth="1"/>
    <col min="13060" max="13060" width="7" style="1" customWidth="1"/>
    <col min="13061" max="13061" width="6.42578125" style="1" customWidth="1"/>
    <col min="13062" max="13062" width="8.28515625" style="1" customWidth="1"/>
    <col min="13063" max="13063" width="9.140625" style="1"/>
    <col min="13064" max="13064" width="0" style="1" hidden="1" customWidth="1"/>
    <col min="13065" max="13065" width="22.7109375" style="1" customWidth="1"/>
    <col min="13066" max="13066" width="13.28515625" style="1" customWidth="1"/>
    <col min="13067" max="13312" width="9.140625" style="1"/>
    <col min="13313" max="13313" width="5.140625" style="1" customWidth="1"/>
    <col min="13314" max="13314" width="9.140625" style="1"/>
    <col min="13315" max="13315" width="11.42578125" style="1" customWidth="1"/>
    <col min="13316" max="13316" width="7" style="1" customWidth="1"/>
    <col min="13317" max="13317" width="6.42578125" style="1" customWidth="1"/>
    <col min="13318" max="13318" width="8.28515625" style="1" customWidth="1"/>
    <col min="13319" max="13319" width="9.140625" style="1"/>
    <col min="13320" max="13320" width="0" style="1" hidden="1" customWidth="1"/>
    <col min="13321" max="13321" width="22.7109375" style="1" customWidth="1"/>
    <col min="13322" max="13322" width="13.28515625" style="1" customWidth="1"/>
    <col min="13323" max="13568" width="9.140625" style="1"/>
    <col min="13569" max="13569" width="5.140625" style="1" customWidth="1"/>
    <col min="13570" max="13570" width="9.140625" style="1"/>
    <col min="13571" max="13571" width="11.42578125" style="1" customWidth="1"/>
    <col min="13572" max="13572" width="7" style="1" customWidth="1"/>
    <col min="13573" max="13573" width="6.42578125" style="1" customWidth="1"/>
    <col min="13574" max="13574" width="8.28515625" style="1" customWidth="1"/>
    <col min="13575" max="13575" width="9.140625" style="1"/>
    <col min="13576" max="13576" width="0" style="1" hidden="1" customWidth="1"/>
    <col min="13577" max="13577" width="22.7109375" style="1" customWidth="1"/>
    <col min="13578" max="13578" width="13.28515625" style="1" customWidth="1"/>
    <col min="13579" max="13824" width="9.140625" style="1"/>
    <col min="13825" max="13825" width="5.140625" style="1" customWidth="1"/>
    <col min="13826" max="13826" width="9.140625" style="1"/>
    <col min="13827" max="13827" width="11.42578125" style="1" customWidth="1"/>
    <col min="13828" max="13828" width="7" style="1" customWidth="1"/>
    <col min="13829" max="13829" width="6.42578125" style="1" customWidth="1"/>
    <col min="13830" max="13830" width="8.28515625" style="1" customWidth="1"/>
    <col min="13831" max="13831" width="9.140625" style="1"/>
    <col min="13832" max="13832" width="0" style="1" hidden="1" customWidth="1"/>
    <col min="13833" max="13833" width="22.7109375" style="1" customWidth="1"/>
    <col min="13834" max="13834" width="13.28515625" style="1" customWidth="1"/>
    <col min="13835" max="14080" width="9.140625" style="1"/>
    <col min="14081" max="14081" width="5.140625" style="1" customWidth="1"/>
    <col min="14082" max="14082" width="9.140625" style="1"/>
    <col min="14083" max="14083" width="11.42578125" style="1" customWidth="1"/>
    <col min="14084" max="14084" width="7" style="1" customWidth="1"/>
    <col min="14085" max="14085" width="6.42578125" style="1" customWidth="1"/>
    <col min="14086" max="14086" width="8.28515625" style="1" customWidth="1"/>
    <col min="14087" max="14087" width="9.140625" style="1"/>
    <col min="14088" max="14088" width="0" style="1" hidden="1" customWidth="1"/>
    <col min="14089" max="14089" width="22.7109375" style="1" customWidth="1"/>
    <col min="14090" max="14090" width="13.28515625" style="1" customWidth="1"/>
    <col min="14091" max="14336" width="9.140625" style="1"/>
    <col min="14337" max="14337" width="5.140625" style="1" customWidth="1"/>
    <col min="14338" max="14338" width="9.140625" style="1"/>
    <col min="14339" max="14339" width="11.42578125" style="1" customWidth="1"/>
    <col min="14340" max="14340" width="7" style="1" customWidth="1"/>
    <col min="14341" max="14341" width="6.42578125" style="1" customWidth="1"/>
    <col min="14342" max="14342" width="8.28515625" style="1" customWidth="1"/>
    <col min="14343" max="14343" width="9.140625" style="1"/>
    <col min="14344" max="14344" width="0" style="1" hidden="1" customWidth="1"/>
    <col min="14345" max="14345" width="22.7109375" style="1" customWidth="1"/>
    <col min="14346" max="14346" width="13.28515625" style="1" customWidth="1"/>
    <col min="14347" max="14592" width="9.140625" style="1"/>
    <col min="14593" max="14593" width="5.140625" style="1" customWidth="1"/>
    <col min="14594" max="14594" width="9.140625" style="1"/>
    <col min="14595" max="14595" width="11.42578125" style="1" customWidth="1"/>
    <col min="14596" max="14596" width="7" style="1" customWidth="1"/>
    <col min="14597" max="14597" width="6.42578125" style="1" customWidth="1"/>
    <col min="14598" max="14598" width="8.28515625" style="1" customWidth="1"/>
    <col min="14599" max="14599" width="9.140625" style="1"/>
    <col min="14600" max="14600" width="0" style="1" hidden="1" customWidth="1"/>
    <col min="14601" max="14601" width="22.7109375" style="1" customWidth="1"/>
    <col min="14602" max="14602" width="13.28515625" style="1" customWidth="1"/>
    <col min="14603" max="14848" width="9.140625" style="1"/>
    <col min="14849" max="14849" width="5.140625" style="1" customWidth="1"/>
    <col min="14850" max="14850" width="9.140625" style="1"/>
    <col min="14851" max="14851" width="11.42578125" style="1" customWidth="1"/>
    <col min="14852" max="14852" width="7" style="1" customWidth="1"/>
    <col min="14853" max="14853" width="6.42578125" style="1" customWidth="1"/>
    <col min="14854" max="14854" width="8.28515625" style="1" customWidth="1"/>
    <col min="14855" max="14855" width="9.140625" style="1"/>
    <col min="14856" max="14856" width="0" style="1" hidden="1" customWidth="1"/>
    <col min="14857" max="14857" width="22.7109375" style="1" customWidth="1"/>
    <col min="14858" max="14858" width="13.28515625" style="1" customWidth="1"/>
    <col min="14859" max="15104" width="9.140625" style="1"/>
    <col min="15105" max="15105" width="5.140625" style="1" customWidth="1"/>
    <col min="15106" max="15106" width="9.140625" style="1"/>
    <col min="15107" max="15107" width="11.42578125" style="1" customWidth="1"/>
    <col min="15108" max="15108" width="7" style="1" customWidth="1"/>
    <col min="15109" max="15109" width="6.42578125" style="1" customWidth="1"/>
    <col min="15110" max="15110" width="8.28515625" style="1" customWidth="1"/>
    <col min="15111" max="15111" width="9.140625" style="1"/>
    <col min="15112" max="15112" width="0" style="1" hidden="1" customWidth="1"/>
    <col min="15113" max="15113" width="22.7109375" style="1" customWidth="1"/>
    <col min="15114" max="15114" width="13.28515625" style="1" customWidth="1"/>
    <col min="15115" max="15360" width="9.140625" style="1"/>
    <col min="15361" max="15361" width="5.140625" style="1" customWidth="1"/>
    <col min="15362" max="15362" width="9.140625" style="1"/>
    <col min="15363" max="15363" width="11.42578125" style="1" customWidth="1"/>
    <col min="15364" max="15364" width="7" style="1" customWidth="1"/>
    <col min="15365" max="15365" width="6.42578125" style="1" customWidth="1"/>
    <col min="15366" max="15366" width="8.28515625" style="1" customWidth="1"/>
    <col min="15367" max="15367" width="9.140625" style="1"/>
    <col min="15368" max="15368" width="0" style="1" hidden="1" customWidth="1"/>
    <col min="15369" max="15369" width="22.7109375" style="1" customWidth="1"/>
    <col min="15370" max="15370" width="13.28515625" style="1" customWidth="1"/>
    <col min="15371" max="15616" width="9.140625" style="1"/>
    <col min="15617" max="15617" width="5.140625" style="1" customWidth="1"/>
    <col min="15618" max="15618" width="9.140625" style="1"/>
    <col min="15619" max="15619" width="11.42578125" style="1" customWidth="1"/>
    <col min="15620" max="15620" width="7" style="1" customWidth="1"/>
    <col min="15621" max="15621" width="6.42578125" style="1" customWidth="1"/>
    <col min="15622" max="15622" width="8.28515625" style="1" customWidth="1"/>
    <col min="15623" max="15623" width="9.140625" style="1"/>
    <col min="15624" max="15624" width="0" style="1" hidden="1" customWidth="1"/>
    <col min="15625" max="15625" width="22.7109375" style="1" customWidth="1"/>
    <col min="15626" max="15626" width="13.28515625" style="1" customWidth="1"/>
    <col min="15627" max="15872" width="9.140625" style="1"/>
    <col min="15873" max="15873" width="5.140625" style="1" customWidth="1"/>
    <col min="15874" max="15874" width="9.140625" style="1"/>
    <col min="15875" max="15875" width="11.42578125" style="1" customWidth="1"/>
    <col min="15876" max="15876" width="7" style="1" customWidth="1"/>
    <col min="15877" max="15877" width="6.42578125" style="1" customWidth="1"/>
    <col min="15878" max="15878" width="8.28515625" style="1" customWidth="1"/>
    <col min="15879" max="15879" width="9.140625" style="1"/>
    <col min="15880" max="15880" width="0" style="1" hidden="1" customWidth="1"/>
    <col min="15881" max="15881" width="22.7109375" style="1" customWidth="1"/>
    <col min="15882" max="15882" width="13.28515625" style="1" customWidth="1"/>
    <col min="15883" max="16128" width="9.140625" style="1"/>
    <col min="16129" max="16129" width="5.140625" style="1" customWidth="1"/>
    <col min="16130" max="16130" width="9.140625" style="1"/>
    <col min="16131" max="16131" width="11.42578125" style="1" customWidth="1"/>
    <col min="16132" max="16132" width="7" style="1" customWidth="1"/>
    <col min="16133" max="16133" width="6.42578125" style="1" customWidth="1"/>
    <col min="16134" max="16134" width="8.28515625" style="1" customWidth="1"/>
    <col min="16135" max="16135" width="9.140625" style="1"/>
    <col min="16136" max="16136" width="0" style="1" hidden="1" customWidth="1"/>
    <col min="16137" max="16137" width="22.7109375" style="1" customWidth="1"/>
    <col min="16138" max="16138" width="13.28515625" style="1" customWidth="1"/>
    <col min="16139" max="16384" width="9.140625" style="1"/>
  </cols>
  <sheetData>
    <row r="1" spans="1:10" ht="20.25">
      <c r="A1" s="173" t="s">
        <v>172</v>
      </c>
      <c r="B1" s="173"/>
      <c r="C1" s="173"/>
      <c r="D1" s="173"/>
      <c r="E1" s="173"/>
      <c r="F1" s="173"/>
      <c r="G1" s="173"/>
      <c r="H1" s="173"/>
      <c r="I1" s="173"/>
      <c r="J1" s="173"/>
    </row>
    <row r="2" spans="1:10">
      <c r="A2" s="120"/>
      <c r="B2" s="120"/>
      <c r="C2" s="120"/>
      <c r="D2" s="120"/>
      <c r="E2" s="120"/>
      <c r="F2" s="120"/>
      <c r="G2" s="120"/>
      <c r="H2" s="120"/>
      <c r="I2" s="120"/>
      <c r="J2" s="120"/>
    </row>
    <row r="3" spans="1:10" ht="15" customHeight="1">
      <c r="A3" s="174" t="s">
        <v>173</v>
      </c>
      <c r="B3" s="174"/>
      <c r="C3" s="174"/>
      <c r="D3" s="174"/>
      <c r="E3" s="174"/>
      <c r="F3" s="174"/>
      <c r="G3" s="174"/>
      <c r="H3" s="174"/>
      <c r="I3" s="121"/>
      <c r="J3" s="121"/>
    </row>
    <row r="4" spans="1:10">
      <c r="A4" s="174"/>
      <c r="B4" s="174"/>
      <c r="C4" s="174"/>
      <c r="D4" s="174"/>
      <c r="E4" s="174"/>
      <c r="F4" s="174"/>
      <c r="G4" s="174"/>
      <c r="H4" s="174"/>
    </row>
    <row r="6" spans="1:10" s="122" customFormat="1" ht="15">
      <c r="A6" s="114" t="s">
        <v>174</v>
      </c>
      <c r="B6" s="114" t="s">
        <v>175</v>
      </c>
      <c r="G6" s="129" t="s">
        <v>0</v>
      </c>
      <c r="H6" s="129"/>
      <c r="I6" s="129"/>
      <c r="J6" s="129"/>
    </row>
    <row r="7" spans="1:10" s="122" customFormat="1" ht="15">
      <c r="A7" s="114"/>
      <c r="B7" s="114"/>
      <c r="G7" s="92" t="s">
        <v>176</v>
      </c>
      <c r="H7" s="92"/>
      <c r="I7" s="92"/>
      <c r="J7" s="92"/>
    </row>
    <row r="8" spans="1:10" s="122" customFormat="1" ht="15">
      <c r="A8" s="114"/>
      <c r="B8" s="114"/>
      <c r="G8" s="129"/>
      <c r="H8" s="129"/>
      <c r="I8" s="129"/>
      <c r="J8" s="129"/>
    </row>
    <row r="9" spans="1:10" s="122" customFormat="1" ht="15">
      <c r="A9" s="114"/>
      <c r="B9" s="114"/>
    </row>
    <row r="10" spans="1:10" s="122" customFormat="1" ht="15" customHeight="1">
      <c r="A10" s="114" t="s">
        <v>177</v>
      </c>
      <c r="B10" s="114"/>
      <c r="D10" s="124"/>
      <c r="E10" s="175" t="str">
        <f>estimate!A3</f>
        <v>Name Of Work:- Construction OF CULVERT/SAMALL BIRDGE @ BAHROO KOLHI @ JAGSI WAH</v>
      </c>
      <c r="F10" s="175"/>
      <c r="G10" s="175"/>
      <c r="H10" s="175"/>
      <c r="I10" s="175"/>
      <c r="J10" s="124"/>
    </row>
    <row r="11" spans="1:10" s="122" customFormat="1" ht="33.75" customHeight="1">
      <c r="A11" s="114"/>
      <c r="B11" s="114"/>
      <c r="D11" s="124"/>
      <c r="E11" s="175"/>
      <c r="F11" s="175"/>
      <c r="G11" s="175"/>
      <c r="H11" s="175"/>
      <c r="I11" s="175"/>
      <c r="J11" s="124"/>
    </row>
    <row r="12" spans="1:10" s="122" customFormat="1" ht="15">
      <c r="A12" s="114"/>
      <c r="B12" s="114"/>
    </row>
    <row r="13" spans="1:10" s="122" customFormat="1" ht="15">
      <c r="A13" s="114"/>
      <c r="B13" s="114"/>
    </row>
    <row r="14" spans="1:10" s="122" customFormat="1" ht="15.75">
      <c r="A14" s="114" t="s">
        <v>178</v>
      </c>
      <c r="B14" s="114" t="s">
        <v>179</v>
      </c>
      <c r="G14" s="122" t="s">
        <v>14</v>
      </c>
      <c r="H14" s="125">
        <f>'[1]bidding  face sheet'!E17</f>
        <v>1400000</v>
      </c>
      <c r="I14" s="126">
        <f>estimate!M209</f>
        <v>800000</v>
      </c>
    </row>
    <row r="15" spans="1:10" s="122" customFormat="1" ht="15.75">
      <c r="A15" s="114"/>
      <c r="B15" s="114"/>
      <c r="H15" s="123"/>
    </row>
    <row r="16" spans="1:10" s="122" customFormat="1" ht="15.75">
      <c r="A16" s="114"/>
      <c r="B16" s="114"/>
      <c r="H16" s="123"/>
    </row>
    <row r="17" spans="1:10" s="122" customFormat="1" ht="15.75">
      <c r="A17" s="114" t="s">
        <v>180</v>
      </c>
      <c r="B17" s="114" t="s">
        <v>181</v>
      </c>
      <c r="G17" s="123" t="s">
        <v>182</v>
      </c>
      <c r="H17" s="123">
        <f>H14*2/100</f>
        <v>28000</v>
      </c>
    </row>
    <row r="18" spans="1:10" s="122" customFormat="1" ht="15">
      <c r="A18" s="114"/>
      <c r="B18" s="114"/>
    </row>
    <row r="19" spans="1:10" s="122" customFormat="1" ht="15">
      <c r="A19" s="114"/>
      <c r="B19" s="114"/>
    </row>
    <row r="20" spans="1:10" s="122" customFormat="1" ht="15.75">
      <c r="A20" s="114" t="s">
        <v>183</v>
      </c>
      <c r="B20" s="114" t="s">
        <v>184</v>
      </c>
      <c r="G20" s="123" t="s">
        <v>185</v>
      </c>
    </row>
    <row r="21" spans="1:10" s="122" customFormat="1" ht="15">
      <c r="A21" s="114"/>
      <c r="B21" s="114"/>
    </row>
    <row r="22" spans="1:10" s="122" customFormat="1" ht="15">
      <c r="A22" s="114"/>
      <c r="B22" s="114"/>
    </row>
    <row r="23" spans="1:10" s="122" customFormat="1" ht="15">
      <c r="A23" s="114" t="s">
        <v>186</v>
      </c>
      <c r="B23" s="114" t="s">
        <v>187</v>
      </c>
      <c r="G23" s="130" t="s">
        <v>188</v>
      </c>
      <c r="H23" s="131"/>
      <c r="I23" s="131"/>
      <c r="J23" s="131"/>
    </row>
    <row r="24" spans="1:10" s="122" customFormat="1" ht="15">
      <c r="A24" s="114"/>
      <c r="B24" s="114"/>
      <c r="G24" s="130" t="s">
        <v>189</v>
      </c>
      <c r="H24" s="130"/>
      <c r="I24" s="131"/>
      <c r="J24" s="131"/>
    </row>
    <row r="25" spans="1:10" s="122" customFormat="1" ht="15">
      <c r="A25" s="114"/>
      <c r="B25" s="114"/>
      <c r="G25" s="130" t="s">
        <v>190</v>
      </c>
      <c r="H25" s="130"/>
      <c r="I25" s="131"/>
      <c r="J25" s="131"/>
    </row>
    <row r="26" spans="1:10" s="122" customFormat="1" ht="15">
      <c r="A26" s="114"/>
      <c r="B26" s="114"/>
    </row>
    <row r="27" spans="1:10" s="122" customFormat="1" ht="15">
      <c r="A27" s="114"/>
      <c r="B27" s="114"/>
    </row>
    <row r="28" spans="1:10" s="122" customFormat="1" ht="15.75">
      <c r="A28" s="114" t="s">
        <v>191</v>
      </c>
      <c r="B28" s="114" t="s">
        <v>192</v>
      </c>
      <c r="G28" s="123" t="s">
        <v>193</v>
      </c>
    </row>
    <row r="29" spans="1:10" s="122" customFormat="1" ht="15">
      <c r="A29" s="114"/>
      <c r="B29" s="114"/>
    </row>
    <row r="30" spans="1:10" s="122" customFormat="1" ht="15">
      <c r="A30" s="114"/>
      <c r="B30" s="114"/>
    </row>
    <row r="31" spans="1:10" s="122" customFormat="1" ht="15">
      <c r="A31" s="114" t="s">
        <v>194</v>
      </c>
      <c r="B31" s="114" t="s">
        <v>195</v>
      </c>
      <c r="G31" s="92" t="s">
        <v>218</v>
      </c>
      <c r="H31" s="129"/>
      <c r="I31" s="129"/>
      <c r="J31" s="129"/>
    </row>
    <row r="32" spans="1:10" s="122" customFormat="1" ht="15">
      <c r="A32" s="114"/>
      <c r="B32" s="114"/>
    </row>
    <row r="33" spans="1:10" s="122" customFormat="1" ht="15">
      <c r="A33" s="114"/>
      <c r="B33" s="114"/>
    </row>
    <row r="34" spans="1:10" s="122" customFormat="1" ht="15">
      <c r="A34" s="114"/>
      <c r="B34" s="114"/>
    </row>
    <row r="35" spans="1:10" s="122" customFormat="1" ht="15">
      <c r="A35" s="114" t="s">
        <v>196</v>
      </c>
      <c r="B35" s="114" t="s">
        <v>197</v>
      </c>
      <c r="G35" s="130" t="s">
        <v>221</v>
      </c>
      <c r="H35" s="130"/>
      <c r="I35" s="130"/>
      <c r="J35" s="131"/>
    </row>
    <row r="36" spans="1:10" s="122" customFormat="1" ht="15">
      <c r="A36" s="114"/>
      <c r="B36" s="114"/>
      <c r="G36" s="130" t="s">
        <v>198</v>
      </c>
      <c r="H36" s="130"/>
      <c r="I36" s="130"/>
      <c r="J36" s="131"/>
    </row>
    <row r="37" spans="1:10" s="122" customFormat="1" ht="15">
      <c r="A37" s="114"/>
      <c r="B37" s="114"/>
      <c r="G37" s="130" t="s">
        <v>217</v>
      </c>
      <c r="H37" s="130"/>
      <c r="I37" s="130"/>
      <c r="J37" s="131"/>
    </row>
    <row r="38" spans="1:10" s="122" customFormat="1" ht="15">
      <c r="A38" s="114"/>
      <c r="B38" s="114"/>
      <c r="G38" s="131"/>
      <c r="H38" s="131"/>
      <c r="I38" s="131"/>
      <c r="J38" s="131"/>
    </row>
    <row r="39" spans="1:10" s="122" customFormat="1" ht="15">
      <c r="A39" s="114"/>
      <c r="B39" s="114"/>
    </row>
    <row r="40" spans="1:10" s="122" customFormat="1" ht="15.75">
      <c r="A40" s="114" t="s">
        <v>199</v>
      </c>
      <c r="B40" s="114" t="s">
        <v>200</v>
      </c>
      <c r="G40" s="123" t="s">
        <v>222</v>
      </c>
    </row>
    <row r="41" spans="1:10" s="122" customFormat="1" ht="15">
      <c r="A41" s="114"/>
      <c r="B41" s="114"/>
    </row>
    <row r="42" spans="1:10" s="122" customFormat="1" ht="15">
      <c r="A42" s="114"/>
      <c r="B42" s="114"/>
    </row>
    <row r="43" spans="1:10" s="122" customFormat="1" ht="15.75">
      <c r="A43" s="114" t="s">
        <v>201</v>
      </c>
      <c r="B43" s="114" t="s">
        <v>202</v>
      </c>
      <c r="G43" s="123" t="s">
        <v>203</v>
      </c>
      <c r="H43" s="123"/>
      <c r="I43" s="123"/>
    </row>
    <row r="44" spans="1:10" s="122" customFormat="1" ht="15.75">
      <c r="A44" s="114"/>
      <c r="B44" s="114"/>
      <c r="G44" s="123" t="s">
        <v>204</v>
      </c>
      <c r="H44" s="123"/>
      <c r="I44" s="123"/>
    </row>
    <row r="45" spans="1:10" s="122" customFormat="1" ht="15.75">
      <c r="A45" s="114"/>
      <c r="B45" s="114"/>
      <c r="G45" s="123" t="s">
        <v>205</v>
      </c>
      <c r="H45" s="123"/>
      <c r="I45" s="123"/>
    </row>
    <row r="46" spans="1:10" s="122" customFormat="1" ht="15">
      <c r="A46" s="114"/>
      <c r="B46" s="114"/>
    </row>
    <row r="47" spans="1:10" s="122" customFormat="1" ht="15">
      <c r="A47" s="114"/>
      <c r="B47" s="114"/>
    </row>
    <row r="48" spans="1:10" s="122" customFormat="1" ht="15"/>
    <row r="49" s="122" customFormat="1" ht="15"/>
    <row r="50" s="122" customFormat="1" ht="15"/>
    <row r="51" s="122" customFormat="1" ht="15"/>
    <row r="52" s="122" customFormat="1" ht="15"/>
    <row r="53" s="122" customFormat="1" ht="15"/>
    <row r="54" s="122" customFormat="1" ht="15"/>
    <row r="55" s="122" customFormat="1" ht="15"/>
    <row r="56" s="122" customFormat="1" ht="15"/>
    <row r="57" s="122" customFormat="1" ht="15"/>
    <row r="58" s="122" customFormat="1" ht="15"/>
    <row r="59" s="122" customFormat="1" ht="15"/>
    <row r="60" s="122" customFormat="1" ht="15"/>
    <row r="61" s="122" customFormat="1" ht="15"/>
    <row r="62" s="122" customFormat="1" ht="15"/>
    <row r="63" s="122" customFormat="1" ht="15"/>
    <row r="64" s="122" customFormat="1" ht="15"/>
    <row r="65" s="122" customFormat="1" ht="15"/>
    <row r="66" s="122" customFormat="1" ht="15"/>
    <row r="67" s="122" customFormat="1" ht="15"/>
    <row r="68" s="122" customFormat="1" ht="15"/>
    <row r="69" s="122" customFormat="1" ht="15"/>
  </sheetData>
  <mergeCells count="3">
    <mergeCell ref="A1:J1"/>
    <mergeCell ref="A3:H4"/>
    <mergeCell ref="E10:I11"/>
  </mergeCells>
  <printOptions horizontalCentered="1"/>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dimension ref="A1:G50"/>
  <sheetViews>
    <sheetView workbookViewId="0">
      <selection activeCell="F22" sqref="F22"/>
    </sheetView>
  </sheetViews>
  <sheetFormatPr defaultColWidth="14.140625" defaultRowHeight="12.75"/>
  <cols>
    <col min="1" max="1" width="13.5703125" style="1" customWidth="1"/>
    <col min="2" max="2" width="12.140625" style="1" customWidth="1"/>
    <col min="3" max="3" width="11.42578125" style="1" customWidth="1"/>
    <col min="4" max="5" width="14.140625" style="1" customWidth="1"/>
    <col min="6" max="6" width="25.85546875" style="1" customWidth="1"/>
    <col min="7" max="256" width="14.140625" style="1"/>
    <col min="257" max="257" width="13.5703125" style="1" customWidth="1"/>
    <col min="258" max="258" width="12.140625" style="1" customWidth="1"/>
    <col min="259" max="259" width="11.42578125" style="1" customWidth="1"/>
    <col min="260" max="261" width="14.140625" style="1" customWidth="1"/>
    <col min="262" max="262" width="25.85546875" style="1" customWidth="1"/>
    <col min="263" max="512" width="14.140625" style="1"/>
    <col min="513" max="513" width="13.5703125" style="1" customWidth="1"/>
    <col min="514" max="514" width="12.140625" style="1" customWidth="1"/>
    <col min="515" max="515" width="11.42578125" style="1" customWidth="1"/>
    <col min="516" max="517" width="14.140625" style="1" customWidth="1"/>
    <col min="518" max="518" width="25.85546875" style="1" customWidth="1"/>
    <col min="519" max="768" width="14.140625" style="1"/>
    <col min="769" max="769" width="13.5703125" style="1" customWidth="1"/>
    <col min="770" max="770" width="12.140625" style="1" customWidth="1"/>
    <col min="771" max="771" width="11.42578125" style="1" customWidth="1"/>
    <col min="772" max="773" width="14.140625" style="1" customWidth="1"/>
    <col min="774" max="774" width="25.85546875" style="1" customWidth="1"/>
    <col min="775" max="1024" width="14.140625" style="1"/>
    <col min="1025" max="1025" width="13.5703125" style="1" customWidth="1"/>
    <col min="1026" max="1026" width="12.140625" style="1" customWidth="1"/>
    <col min="1027" max="1027" width="11.42578125" style="1" customWidth="1"/>
    <col min="1028" max="1029" width="14.140625" style="1" customWidth="1"/>
    <col min="1030" max="1030" width="25.85546875" style="1" customWidth="1"/>
    <col min="1031" max="1280" width="14.140625" style="1"/>
    <col min="1281" max="1281" width="13.5703125" style="1" customWidth="1"/>
    <col min="1282" max="1282" width="12.140625" style="1" customWidth="1"/>
    <col min="1283" max="1283" width="11.42578125" style="1" customWidth="1"/>
    <col min="1284" max="1285" width="14.140625" style="1" customWidth="1"/>
    <col min="1286" max="1286" width="25.85546875" style="1" customWidth="1"/>
    <col min="1287" max="1536" width="14.140625" style="1"/>
    <col min="1537" max="1537" width="13.5703125" style="1" customWidth="1"/>
    <col min="1538" max="1538" width="12.140625" style="1" customWidth="1"/>
    <col min="1539" max="1539" width="11.42578125" style="1" customWidth="1"/>
    <col min="1540" max="1541" width="14.140625" style="1" customWidth="1"/>
    <col min="1542" max="1542" width="25.85546875" style="1" customWidth="1"/>
    <col min="1543" max="1792" width="14.140625" style="1"/>
    <col min="1793" max="1793" width="13.5703125" style="1" customWidth="1"/>
    <col min="1794" max="1794" width="12.140625" style="1" customWidth="1"/>
    <col min="1795" max="1795" width="11.42578125" style="1" customWidth="1"/>
    <col min="1796" max="1797" width="14.140625" style="1" customWidth="1"/>
    <col min="1798" max="1798" width="25.85546875" style="1" customWidth="1"/>
    <col min="1799" max="2048" width="14.140625" style="1"/>
    <col min="2049" max="2049" width="13.5703125" style="1" customWidth="1"/>
    <col min="2050" max="2050" width="12.140625" style="1" customWidth="1"/>
    <col min="2051" max="2051" width="11.42578125" style="1" customWidth="1"/>
    <col min="2052" max="2053" width="14.140625" style="1" customWidth="1"/>
    <col min="2054" max="2054" width="25.85546875" style="1" customWidth="1"/>
    <col min="2055" max="2304" width="14.140625" style="1"/>
    <col min="2305" max="2305" width="13.5703125" style="1" customWidth="1"/>
    <col min="2306" max="2306" width="12.140625" style="1" customWidth="1"/>
    <col min="2307" max="2307" width="11.42578125" style="1" customWidth="1"/>
    <col min="2308" max="2309" width="14.140625" style="1" customWidth="1"/>
    <col min="2310" max="2310" width="25.85546875" style="1" customWidth="1"/>
    <col min="2311" max="2560" width="14.140625" style="1"/>
    <col min="2561" max="2561" width="13.5703125" style="1" customWidth="1"/>
    <col min="2562" max="2562" width="12.140625" style="1" customWidth="1"/>
    <col min="2563" max="2563" width="11.42578125" style="1" customWidth="1"/>
    <col min="2564" max="2565" width="14.140625" style="1" customWidth="1"/>
    <col min="2566" max="2566" width="25.85546875" style="1" customWidth="1"/>
    <col min="2567" max="2816" width="14.140625" style="1"/>
    <col min="2817" max="2817" width="13.5703125" style="1" customWidth="1"/>
    <col min="2818" max="2818" width="12.140625" style="1" customWidth="1"/>
    <col min="2819" max="2819" width="11.42578125" style="1" customWidth="1"/>
    <col min="2820" max="2821" width="14.140625" style="1" customWidth="1"/>
    <col min="2822" max="2822" width="25.85546875" style="1" customWidth="1"/>
    <col min="2823" max="3072" width="14.140625" style="1"/>
    <col min="3073" max="3073" width="13.5703125" style="1" customWidth="1"/>
    <col min="3074" max="3074" width="12.140625" style="1" customWidth="1"/>
    <col min="3075" max="3075" width="11.42578125" style="1" customWidth="1"/>
    <col min="3076" max="3077" width="14.140625" style="1" customWidth="1"/>
    <col min="3078" max="3078" width="25.85546875" style="1" customWidth="1"/>
    <col min="3079" max="3328" width="14.140625" style="1"/>
    <col min="3329" max="3329" width="13.5703125" style="1" customWidth="1"/>
    <col min="3330" max="3330" width="12.140625" style="1" customWidth="1"/>
    <col min="3331" max="3331" width="11.42578125" style="1" customWidth="1"/>
    <col min="3332" max="3333" width="14.140625" style="1" customWidth="1"/>
    <col min="3334" max="3334" width="25.85546875" style="1" customWidth="1"/>
    <col min="3335" max="3584" width="14.140625" style="1"/>
    <col min="3585" max="3585" width="13.5703125" style="1" customWidth="1"/>
    <col min="3586" max="3586" width="12.140625" style="1" customWidth="1"/>
    <col min="3587" max="3587" width="11.42578125" style="1" customWidth="1"/>
    <col min="3588" max="3589" width="14.140625" style="1" customWidth="1"/>
    <col min="3590" max="3590" width="25.85546875" style="1" customWidth="1"/>
    <col min="3591" max="3840" width="14.140625" style="1"/>
    <col min="3841" max="3841" width="13.5703125" style="1" customWidth="1"/>
    <col min="3842" max="3842" width="12.140625" style="1" customWidth="1"/>
    <col min="3843" max="3843" width="11.42578125" style="1" customWidth="1"/>
    <col min="3844" max="3845" width="14.140625" style="1" customWidth="1"/>
    <col min="3846" max="3846" width="25.85546875" style="1" customWidth="1"/>
    <col min="3847" max="4096" width="14.140625" style="1"/>
    <col min="4097" max="4097" width="13.5703125" style="1" customWidth="1"/>
    <col min="4098" max="4098" width="12.140625" style="1" customWidth="1"/>
    <col min="4099" max="4099" width="11.42578125" style="1" customWidth="1"/>
    <col min="4100" max="4101" width="14.140625" style="1" customWidth="1"/>
    <col min="4102" max="4102" width="25.85546875" style="1" customWidth="1"/>
    <col min="4103" max="4352" width="14.140625" style="1"/>
    <col min="4353" max="4353" width="13.5703125" style="1" customWidth="1"/>
    <col min="4354" max="4354" width="12.140625" style="1" customWidth="1"/>
    <col min="4355" max="4355" width="11.42578125" style="1" customWidth="1"/>
    <col min="4356" max="4357" width="14.140625" style="1" customWidth="1"/>
    <col min="4358" max="4358" width="25.85546875" style="1" customWidth="1"/>
    <col min="4359" max="4608" width="14.140625" style="1"/>
    <col min="4609" max="4609" width="13.5703125" style="1" customWidth="1"/>
    <col min="4610" max="4610" width="12.140625" style="1" customWidth="1"/>
    <col min="4611" max="4611" width="11.42578125" style="1" customWidth="1"/>
    <col min="4612" max="4613" width="14.140625" style="1" customWidth="1"/>
    <col min="4614" max="4614" width="25.85546875" style="1" customWidth="1"/>
    <col min="4615" max="4864" width="14.140625" style="1"/>
    <col min="4865" max="4865" width="13.5703125" style="1" customWidth="1"/>
    <col min="4866" max="4866" width="12.140625" style="1" customWidth="1"/>
    <col min="4867" max="4867" width="11.42578125" style="1" customWidth="1"/>
    <col min="4868" max="4869" width="14.140625" style="1" customWidth="1"/>
    <col min="4870" max="4870" width="25.85546875" style="1" customWidth="1"/>
    <col min="4871" max="5120" width="14.140625" style="1"/>
    <col min="5121" max="5121" width="13.5703125" style="1" customWidth="1"/>
    <col min="5122" max="5122" width="12.140625" style="1" customWidth="1"/>
    <col min="5123" max="5123" width="11.42578125" style="1" customWidth="1"/>
    <col min="5124" max="5125" width="14.140625" style="1" customWidth="1"/>
    <col min="5126" max="5126" width="25.85546875" style="1" customWidth="1"/>
    <col min="5127" max="5376" width="14.140625" style="1"/>
    <col min="5377" max="5377" width="13.5703125" style="1" customWidth="1"/>
    <col min="5378" max="5378" width="12.140625" style="1" customWidth="1"/>
    <col min="5379" max="5379" width="11.42578125" style="1" customWidth="1"/>
    <col min="5380" max="5381" width="14.140625" style="1" customWidth="1"/>
    <col min="5382" max="5382" width="25.85546875" style="1" customWidth="1"/>
    <col min="5383" max="5632" width="14.140625" style="1"/>
    <col min="5633" max="5633" width="13.5703125" style="1" customWidth="1"/>
    <col min="5634" max="5634" width="12.140625" style="1" customWidth="1"/>
    <col min="5635" max="5635" width="11.42578125" style="1" customWidth="1"/>
    <col min="5636" max="5637" width="14.140625" style="1" customWidth="1"/>
    <col min="5638" max="5638" width="25.85546875" style="1" customWidth="1"/>
    <col min="5639" max="5888" width="14.140625" style="1"/>
    <col min="5889" max="5889" width="13.5703125" style="1" customWidth="1"/>
    <col min="5890" max="5890" width="12.140625" style="1" customWidth="1"/>
    <col min="5891" max="5891" width="11.42578125" style="1" customWidth="1"/>
    <col min="5892" max="5893" width="14.140625" style="1" customWidth="1"/>
    <col min="5894" max="5894" width="25.85546875" style="1" customWidth="1"/>
    <col min="5895" max="6144" width="14.140625" style="1"/>
    <col min="6145" max="6145" width="13.5703125" style="1" customWidth="1"/>
    <col min="6146" max="6146" width="12.140625" style="1" customWidth="1"/>
    <col min="6147" max="6147" width="11.42578125" style="1" customWidth="1"/>
    <col min="6148" max="6149" width="14.140625" style="1" customWidth="1"/>
    <col min="6150" max="6150" width="25.85546875" style="1" customWidth="1"/>
    <col min="6151" max="6400" width="14.140625" style="1"/>
    <col min="6401" max="6401" width="13.5703125" style="1" customWidth="1"/>
    <col min="6402" max="6402" width="12.140625" style="1" customWidth="1"/>
    <col min="6403" max="6403" width="11.42578125" style="1" customWidth="1"/>
    <col min="6404" max="6405" width="14.140625" style="1" customWidth="1"/>
    <col min="6406" max="6406" width="25.85546875" style="1" customWidth="1"/>
    <col min="6407" max="6656" width="14.140625" style="1"/>
    <col min="6657" max="6657" width="13.5703125" style="1" customWidth="1"/>
    <col min="6658" max="6658" width="12.140625" style="1" customWidth="1"/>
    <col min="6659" max="6659" width="11.42578125" style="1" customWidth="1"/>
    <col min="6660" max="6661" width="14.140625" style="1" customWidth="1"/>
    <col min="6662" max="6662" width="25.85546875" style="1" customWidth="1"/>
    <col min="6663" max="6912" width="14.140625" style="1"/>
    <col min="6913" max="6913" width="13.5703125" style="1" customWidth="1"/>
    <col min="6914" max="6914" width="12.140625" style="1" customWidth="1"/>
    <col min="6915" max="6915" width="11.42578125" style="1" customWidth="1"/>
    <col min="6916" max="6917" width="14.140625" style="1" customWidth="1"/>
    <col min="6918" max="6918" width="25.85546875" style="1" customWidth="1"/>
    <col min="6919" max="7168" width="14.140625" style="1"/>
    <col min="7169" max="7169" width="13.5703125" style="1" customWidth="1"/>
    <col min="7170" max="7170" width="12.140625" style="1" customWidth="1"/>
    <col min="7171" max="7171" width="11.42578125" style="1" customWidth="1"/>
    <col min="7172" max="7173" width="14.140625" style="1" customWidth="1"/>
    <col min="7174" max="7174" width="25.85546875" style="1" customWidth="1"/>
    <col min="7175" max="7424" width="14.140625" style="1"/>
    <col min="7425" max="7425" width="13.5703125" style="1" customWidth="1"/>
    <col min="7426" max="7426" width="12.140625" style="1" customWidth="1"/>
    <col min="7427" max="7427" width="11.42578125" style="1" customWidth="1"/>
    <col min="7428" max="7429" width="14.140625" style="1" customWidth="1"/>
    <col min="7430" max="7430" width="25.85546875" style="1" customWidth="1"/>
    <col min="7431" max="7680" width="14.140625" style="1"/>
    <col min="7681" max="7681" width="13.5703125" style="1" customWidth="1"/>
    <col min="7682" max="7682" width="12.140625" style="1" customWidth="1"/>
    <col min="7683" max="7683" width="11.42578125" style="1" customWidth="1"/>
    <col min="7684" max="7685" width="14.140625" style="1" customWidth="1"/>
    <col min="7686" max="7686" width="25.85546875" style="1" customWidth="1"/>
    <col min="7687" max="7936" width="14.140625" style="1"/>
    <col min="7937" max="7937" width="13.5703125" style="1" customWidth="1"/>
    <col min="7938" max="7938" width="12.140625" style="1" customWidth="1"/>
    <col min="7939" max="7939" width="11.42578125" style="1" customWidth="1"/>
    <col min="7940" max="7941" width="14.140625" style="1" customWidth="1"/>
    <col min="7942" max="7942" width="25.85546875" style="1" customWidth="1"/>
    <col min="7943" max="8192" width="14.140625" style="1"/>
    <col min="8193" max="8193" width="13.5703125" style="1" customWidth="1"/>
    <col min="8194" max="8194" width="12.140625" style="1" customWidth="1"/>
    <col min="8195" max="8195" width="11.42578125" style="1" customWidth="1"/>
    <col min="8196" max="8197" width="14.140625" style="1" customWidth="1"/>
    <col min="8198" max="8198" width="25.85546875" style="1" customWidth="1"/>
    <col min="8199" max="8448" width="14.140625" style="1"/>
    <col min="8449" max="8449" width="13.5703125" style="1" customWidth="1"/>
    <col min="8450" max="8450" width="12.140625" style="1" customWidth="1"/>
    <col min="8451" max="8451" width="11.42578125" style="1" customWidth="1"/>
    <col min="8452" max="8453" width="14.140625" style="1" customWidth="1"/>
    <col min="8454" max="8454" width="25.85546875" style="1" customWidth="1"/>
    <col min="8455" max="8704" width="14.140625" style="1"/>
    <col min="8705" max="8705" width="13.5703125" style="1" customWidth="1"/>
    <col min="8706" max="8706" width="12.140625" style="1" customWidth="1"/>
    <col min="8707" max="8707" width="11.42578125" style="1" customWidth="1"/>
    <col min="8708" max="8709" width="14.140625" style="1" customWidth="1"/>
    <col min="8710" max="8710" width="25.85546875" style="1" customWidth="1"/>
    <col min="8711" max="8960" width="14.140625" style="1"/>
    <col min="8961" max="8961" width="13.5703125" style="1" customWidth="1"/>
    <col min="8962" max="8962" width="12.140625" style="1" customWidth="1"/>
    <col min="8963" max="8963" width="11.42578125" style="1" customWidth="1"/>
    <col min="8964" max="8965" width="14.140625" style="1" customWidth="1"/>
    <col min="8966" max="8966" width="25.85546875" style="1" customWidth="1"/>
    <col min="8967" max="9216" width="14.140625" style="1"/>
    <col min="9217" max="9217" width="13.5703125" style="1" customWidth="1"/>
    <col min="9218" max="9218" width="12.140625" style="1" customWidth="1"/>
    <col min="9219" max="9219" width="11.42578125" style="1" customWidth="1"/>
    <col min="9220" max="9221" width="14.140625" style="1" customWidth="1"/>
    <col min="9222" max="9222" width="25.85546875" style="1" customWidth="1"/>
    <col min="9223" max="9472" width="14.140625" style="1"/>
    <col min="9473" max="9473" width="13.5703125" style="1" customWidth="1"/>
    <col min="9474" max="9474" width="12.140625" style="1" customWidth="1"/>
    <col min="9475" max="9475" width="11.42578125" style="1" customWidth="1"/>
    <col min="9476" max="9477" width="14.140625" style="1" customWidth="1"/>
    <col min="9478" max="9478" width="25.85546875" style="1" customWidth="1"/>
    <col min="9479" max="9728" width="14.140625" style="1"/>
    <col min="9729" max="9729" width="13.5703125" style="1" customWidth="1"/>
    <col min="9730" max="9730" width="12.140625" style="1" customWidth="1"/>
    <col min="9731" max="9731" width="11.42578125" style="1" customWidth="1"/>
    <col min="9732" max="9733" width="14.140625" style="1" customWidth="1"/>
    <col min="9734" max="9734" width="25.85546875" style="1" customWidth="1"/>
    <col min="9735" max="9984" width="14.140625" style="1"/>
    <col min="9985" max="9985" width="13.5703125" style="1" customWidth="1"/>
    <col min="9986" max="9986" width="12.140625" style="1" customWidth="1"/>
    <col min="9987" max="9987" width="11.42578125" style="1" customWidth="1"/>
    <col min="9988" max="9989" width="14.140625" style="1" customWidth="1"/>
    <col min="9990" max="9990" width="25.85546875" style="1" customWidth="1"/>
    <col min="9991" max="10240" width="14.140625" style="1"/>
    <col min="10241" max="10241" width="13.5703125" style="1" customWidth="1"/>
    <col min="10242" max="10242" width="12.140625" style="1" customWidth="1"/>
    <col min="10243" max="10243" width="11.42578125" style="1" customWidth="1"/>
    <col min="10244" max="10245" width="14.140625" style="1" customWidth="1"/>
    <col min="10246" max="10246" width="25.85546875" style="1" customWidth="1"/>
    <col min="10247" max="10496" width="14.140625" style="1"/>
    <col min="10497" max="10497" width="13.5703125" style="1" customWidth="1"/>
    <col min="10498" max="10498" width="12.140625" style="1" customWidth="1"/>
    <col min="10499" max="10499" width="11.42578125" style="1" customWidth="1"/>
    <col min="10500" max="10501" width="14.140625" style="1" customWidth="1"/>
    <col min="10502" max="10502" width="25.85546875" style="1" customWidth="1"/>
    <col min="10503" max="10752" width="14.140625" style="1"/>
    <col min="10753" max="10753" width="13.5703125" style="1" customWidth="1"/>
    <col min="10754" max="10754" width="12.140625" style="1" customWidth="1"/>
    <col min="10755" max="10755" width="11.42578125" style="1" customWidth="1"/>
    <col min="10756" max="10757" width="14.140625" style="1" customWidth="1"/>
    <col min="10758" max="10758" width="25.85546875" style="1" customWidth="1"/>
    <col min="10759" max="11008" width="14.140625" style="1"/>
    <col min="11009" max="11009" width="13.5703125" style="1" customWidth="1"/>
    <col min="11010" max="11010" width="12.140625" style="1" customWidth="1"/>
    <col min="11011" max="11011" width="11.42578125" style="1" customWidth="1"/>
    <col min="11012" max="11013" width="14.140625" style="1" customWidth="1"/>
    <col min="11014" max="11014" width="25.85546875" style="1" customWidth="1"/>
    <col min="11015" max="11264" width="14.140625" style="1"/>
    <col min="11265" max="11265" width="13.5703125" style="1" customWidth="1"/>
    <col min="11266" max="11266" width="12.140625" style="1" customWidth="1"/>
    <col min="11267" max="11267" width="11.42578125" style="1" customWidth="1"/>
    <col min="11268" max="11269" width="14.140625" style="1" customWidth="1"/>
    <col min="11270" max="11270" width="25.85546875" style="1" customWidth="1"/>
    <col min="11271" max="11520" width="14.140625" style="1"/>
    <col min="11521" max="11521" width="13.5703125" style="1" customWidth="1"/>
    <col min="11522" max="11522" width="12.140625" style="1" customWidth="1"/>
    <col min="11523" max="11523" width="11.42578125" style="1" customWidth="1"/>
    <col min="11524" max="11525" width="14.140625" style="1" customWidth="1"/>
    <col min="11526" max="11526" width="25.85546875" style="1" customWidth="1"/>
    <col min="11527" max="11776" width="14.140625" style="1"/>
    <col min="11777" max="11777" width="13.5703125" style="1" customWidth="1"/>
    <col min="11778" max="11778" width="12.140625" style="1" customWidth="1"/>
    <col min="11779" max="11779" width="11.42578125" style="1" customWidth="1"/>
    <col min="11780" max="11781" width="14.140625" style="1" customWidth="1"/>
    <col min="11782" max="11782" width="25.85546875" style="1" customWidth="1"/>
    <col min="11783" max="12032" width="14.140625" style="1"/>
    <col min="12033" max="12033" width="13.5703125" style="1" customWidth="1"/>
    <col min="12034" max="12034" width="12.140625" style="1" customWidth="1"/>
    <col min="12035" max="12035" width="11.42578125" style="1" customWidth="1"/>
    <col min="12036" max="12037" width="14.140625" style="1" customWidth="1"/>
    <col min="12038" max="12038" width="25.85546875" style="1" customWidth="1"/>
    <col min="12039" max="12288" width="14.140625" style="1"/>
    <col min="12289" max="12289" width="13.5703125" style="1" customWidth="1"/>
    <col min="12290" max="12290" width="12.140625" style="1" customWidth="1"/>
    <col min="12291" max="12291" width="11.42578125" style="1" customWidth="1"/>
    <col min="12292" max="12293" width="14.140625" style="1" customWidth="1"/>
    <col min="12294" max="12294" width="25.85546875" style="1" customWidth="1"/>
    <col min="12295" max="12544" width="14.140625" style="1"/>
    <col min="12545" max="12545" width="13.5703125" style="1" customWidth="1"/>
    <col min="12546" max="12546" width="12.140625" style="1" customWidth="1"/>
    <col min="12547" max="12547" width="11.42578125" style="1" customWidth="1"/>
    <col min="12548" max="12549" width="14.140625" style="1" customWidth="1"/>
    <col min="12550" max="12550" width="25.85546875" style="1" customWidth="1"/>
    <col min="12551" max="12800" width="14.140625" style="1"/>
    <col min="12801" max="12801" width="13.5703125" style="1" customWidth="1"/>
    <col min="12802" max="12802" width="12.140625" style="1" customWidth="1"/>
    <col min="12803" max="12803" width="11.42578125" style="1" customWidth="1"/>
    <col min="12804" max="12805" width="14.140625" style="1" customWidth="1"/>
    <col min="12806" max="12806" width="25.85546875" style="1" customWidth="1"/>
    <col min="12807" max="13056" width="14.140625" style="1"/>
    <col min="13057" max="13057" width="13.5703125" style="1" customWidth="1"/>
    <col min="13058" max="13058" width="12.140625" style="1" customWidth="1"/>
    <col min="13059" max="13059" width="11.42578125" style="1" customWidth="1"/>
    <col min="13060" max="13061" width="14.140625" style="1" customWidth="1"/>
    <col min="13062" max="13062" width="25.85546875" style="1" customWidth="1"/>
    <col min="13063" max="13312" width="14.140625" style="1"/>
    <col min="13313" max="13313" width="13.5703125" style="1" customWidth="1"/>
    <col min="13314" max="13314" width="12.140625" style="1" customWidth="1"/>
    <col min="13315" max="13315" width="11.42578125" style="1" customWidth="1"/>
    <col min="13316" max="13317" width="14.140625" style="1" customWidth="1"/>
    <col min="13318" max="13318" width="25.85546875" style="1" customWidth="1"/>
    <col min="13319" max="13568" width="14.140625" style="1"/>
    <col min="13569" max="13569" width="13.5703125" style="1" customWidth="1"/>
    <col min="13570" max="13570" width="12.140625" style="1" customWidth="1"/>
    <col min="13571" max="13571" width="11.42578125" style="1" customWidth="1"/>
    <col min="13572" max="13573" width="14.140625" style="1" customWidth="1"/>
    <col min="13574" max="13574" width="25.85546875" style="1" customWidth="1"/>
    <col min="13575" max="13824" width="14.140625" style="1"/>
    <col min="13825" max="13825" width="13.5703125" style="1" customWidth="1"/>
    <col min="13826" max="13826" width="12.140625" style="1" customWidth="1"/>
    <col min="13827" max="13827" width="11.42578125" style="1" customWidth="1"/>
    <col min="13828" max="13829" width="14.140625" style="1" customWidth="1"/>
    <col min="13830" max="13830" width="25.85546875" style="1" customWidth="1"/>
    <col min="13831" max="14080" width="14.140625" style="1"/>
    <col min="14081" max="14081" width="13.5703125" style="1" customWidth="1"/>
    <col min="14082" max="14082" width="12.140625" style="1" customWidth="1"/>
    <col min="14083" max="14083" width="11.42578125" style="1" customWidth="1"/>
    <col min="14084" max="14085" width="14.140625" style="1" customWidth="1"/>
    <col min="14086" max="14086" width="25.85546875" style="1" customWidth="1"/>
    <col min="14087" max="14336" width="14.140625" style="1"/>
    <col min="14337" max="14337" width="13.5703125" style="1" customWidth="1"/>
    <col min="14338" max="14338" width="12.140625" style="1" customWidth="1"/>
    <col min="14339" max="14339" width="11.42578125" style="1" customWidth="1"/>
    <col min="14340" max="14341" width="14.140625" style="1" customWidth="1"/>
    <col min="14342" max="14342" width="25.85546875" style="1" customWidth="1"/>
    <col min="14343" max="14592" width="14.140625" style="1"/>
    <col min="14593" max="14593" width="13.5703125" style="1" customWidth="1"/>
    <col min="14594" max="14594" width="12.140625" style="1" customWidth="1"/>
    <col min="14595" max="14595" width="11.42578125" style="1" customWidth="1"/>
    <col min="14596" max="14597" width="14.140625" style="1" customWidth="1"/>
    <col min="14598" max="14598" width="25.85546875" style="1" customWidth="1"/>
    <col min="14599" max="14848" width="14.140625" style="1"/>
    <col min="14849" max="14849" width="13.5703125" style="1" customWidth="1"/>
    <col min="14850" max="14850" width="12.140625" style="1" customWidth="1"/>
    <col min="14851" max="14851" width="11.42578125" style="1" customWidth="1"/>
    <col min="14852" max="14853" width="14.140625" style="1" customWidth="1"/>
    <col min="14854" max="14854" width="25.85546875" style="1" customWidth="1"/>
    <col min="14855" max="15104" width="14.140625" style="1"/>
    <col min="15105" max="15105" width="13.5703125" style="1" customWidth="1"/>
    <col min="15106" max="15106" width="12.140625" style="1" customWidth="1"/>
    <col min="15107" max="15107" width="11.42578125" style="1" customWidth="1"/>
    <col min="15108" max="15109" width="14.140625" style="1" customWidth="1"/>
    <col min="15110" max="15110" width="25.85546875" style="1" customWidth="1"/>
    <col min="15111" max="15360" width="14.140625" style="1"/>
    <col min="15361" max="15361" width="13.5703125" style="1" customWidth="1"/>
    <col min="15362" max="15362" width="12.140625" style="1" customWidth="1"/>
    <col min="15363" max="15363" width="11.42578125" style="1" customWidth="1"/>
    <col min="15364" max="15365" width="14.140625" style="1" customWidth="1"/>
    <col min="15366" max="15366" width="25.85546875" style="1" customWidth="1"/>
    <col min="15367" max="15616" width="14.140625" style="1"/>
    <col min="15617" max="15617" width="13.5703125" style="1" customWidth="1"/>
    <col min="15618" max="15618" width="12.140625" style="1" customWidth="1"/>
    <col min="15619" max="15619" width="11.42578125" style="1" customWidth="1"/>
    <col min="15620" max="15621" width="14.140625" style="1" customWidth="1"/>
    <col min="15622" max="15622" width="25.85546875" style="1" customWidth="1"/>
    <col min="15623" max="15872" width="14.140625" style="1"/>
    <col min="15873" max="15873" width="13.5703125" style="1" customWidth="1"/>
    <col min="15874" max="15874" width="12.140625" style="1" customWidth="1"/>
    <col min="15875" max="15875" width="11.42578125" style="1" customWidth="1"/>
    <col min="15876" max="15877" width="14.140625" style="1" customWidth="1"/>
    <col min="15878" max="15878" width="25.85546875" style="1" customWidth="1"/>
    <col min="15879" max="16128" width="14.140625" style="1"/>
    <col min="16129" max="16129" width="13.5703125" style="1" customWidth="1"/>
    <col min="16130" max="16130" width="12.140625" style="1" customWidth="1"/>
    <col min="16131" max="16131" width="11.42578125" style="1" customWidth="1"/>
    <col min="16132" max="16133" width="14.140625" style="1" customWidth="1"/>
    <col min="16134" max="16134" width="25.85546875" style="1" customWidth="1"/>
    <col min="16135" max="16384" width="14.140625" style="1"/>
  </cols>
  <sheetData>
    <row r="1" spans="1:7" ht="15.75">
      <c r="A1" s="176" t="str">
        <f>'[1]bidding  face sheet'!A1:G1</f>
        <v>OFFICE OF THE CHAIRMAN TOWN COMMITTEE TANDO  GHULAM HDYER DISTRICT TANDO MUHAMAMD KHAN</v>
      </c>
      <c r="B1" s="176"/>
      <c r="C1" s="176"/>
      <c r="D1" s="176"/>
      <c r="E1" s="176"/>
      <c r="F1" s="176"/>
      <c r="G1" s="127"/>
    </row>
    <row r="2" spans="1:7" ht="15.75">
      <c r="A2" s="176"/>
      <c r="B2" s="176"/>
      <c r="C2" s="176"/>
      <c r="D2" s="176"/>
      <c r="E2" s="176"/>
      <c r="F2" s="176"/>
      <c r="G2" s="127"/>
    </row>
    <row r="3" spans="1:7" ht="15.75">
      <c r="A3" s="176"/>
      <c r="B3" s="176"/>
      <c r="C3" s="176"/>
      <c r="D3" s="176"/>
      <c r="E3" s="176"/>
      <c r="F3" s="176"/>
      <c r="G3" s="127"/>
    </row>
    <row r="8" spans="1:7" s="122" customFormat="1" ht="15">
      <c r="A8" s="122" t="s">
        <v>206</v>
      </c>
    </row>
    <row r="9" spans="1:7" s="122" customFormat="1" ht="15"/>
    <row r="10" spans="1:7" s="122" customFormat="1" ht="15">
      <c r="A10" s="122" t="s">
        <v>207</v>
      </c>
    </row>
    <row r="11" spans="1:7" s="122" customFormat="1" ht="15"/>
    <row r="12" spans="1:7" s="122" customFormat="1" ht="15">
      <c r="A12" s="122" t="s">
        <v>208</v>
      </c>
      <c r="B12" s="122" t="s">
        <v>209</v>
      </c>
    </row>
    <row r="13" spans="1:7" s="122" customFormat="1" ht="15"/>
    <row r="14" spans="1:7" s="122" customFormat="1" ht="15" customHeight="1">
      <c r="A14" s="122" t="str">
        <f>[2]Sheet1!A12</f>
        <v xml:space="preserve">SUBJECT:  </v>
      </c>
      <c r="B14" s="175" t="str">
        <f>estimate!A3</f>
        <v>Name Of Work:- Construction OF CULVERT/SAMALL BIRDGE @ BAHROO KOLHI @ JAGSI WAH</v>
      </c>
      <c r="C14" s="175"/>
      <c r="D14" s="175"/>
      <c r="E14" s="175"/>
      <c r="F14" s="175"/>
      <c r="G14" s="124"/>
    </row>
    <row r="15" spans="1:7" s="122" customFormat="1" ht="24" customHeight="1">
      <c r="B15" s="175"/>
      <c r="C15" s="175"/>
      <c r="D15" s="175"/>
      <c r="E15" s="175"/>
      <c r="F15" s="175"/>
      <c r="G15" s="124"/>
    </row>
    <row r="16" spans="1:7" s="122" customFormat="1" ht="15"/>
    <row r="17" spans="1:7" s="122" customFormat="1" ht="15"/>
    <row r="18" spans="1:7" s="122" customFormat="1" ht="20.25">
      <c r="A18" s="177" t="s">
        <v>210</v>
      </c>
      <c r="B18" s="177"/>
      <c r="C18" s="177"/>
      <c r="D18" s="177"/>
      <c r="E18" s="177"/>
      <c r="F18" s="177"/>
      <c r="G18" s="177"/>
    </row>
    <row r="19" spans="1:7" s="122" customFormat="1" ht="15"/>
    <row r="20" spans="1:7" s="122" customFormat="1" ht="15"/>
    <row r="21" spans="1:7" s="122" customFormat="1" ht="15"/>
    <row r="22" spans="1:7" s="122" customFormat="1" ht="15.75">
      <c r="A22" s="123">
        <v>1</v>
      </c>
      <c r="B22" s="122" t="s">
        <v>211</v>
      </c>
      <c r="F22" s="122" t="s">
        <v>212</v>
      </c>
    </row>
    <row r="23" spans="1:7" s="122" customFormat="1" ht="15"/>
    <row r="24" spans="1:7" s="122" customFormat="1" ht="15"/>
    <row r="25" spans="1:7" s="122" customFormat="1" ht="15"/>
    <row r="26" spans="1:7" s="122" customFormat="1" ht="15">
      <c r="B26" s="122" t="s">
        <v>213</v>
      </c>
      <c r="F26" s="122" t="s">
        <v>212</v>
      </c>
    </row>
    <row r="27" spans="1:7" s="122" customFormat="1" ht="15"/>
    <row r="28" spans="1:7" s="122" customFormat="1" ht="15"/>
    <row r="29" spans="1:7" s="122" customFormat="1" ht="15"/>
    <row r="30" spans="1:7" s="122" customFormat="1" ht="15">
      <c r="B30" s="122" t="s">
        <v>214</v>
      </c>
      <c r="F30" s="122" t="s">
        <v>212</v>
      </c>
    </row>
    <row r="31" spans="1:7" s="122" customFormat="1" ht="15"/>
    <row r="32" spans="1:7" s="122" customFormat="1" ht="15"/>
    <row r="33" spans="2:6" s="122" customFormat="1" ht="15.75">
      <c r="E33" s="123" t="s">
        <v>140</v>
      </c>
      <c r="F33" s="122" t="s">
        <v>212</v>
      </c>
    </row>
    <row r="34" spans="2:6" s="122" customFormat="1" ht="15"/>
    <row r="35" spans="2:6" s="122" customFormat="1" ht="15"/>
    <row r="36" spans="2:6" s="122" customFormat="1" ht="15"/>
    <row r="37" spans="2:6" s="122" customFormat="1" ht="15"/>
    <row r="38" spans="2:6" s="122" customFormat="1" ht="15.75">
      <c r="E38" s="123" t="s">
        <v>215</v>
      </c>
    </row>
    <row r="39" spans="2:6" s="122" customFormat="1" ht="15"/>
    <row r="40" spans="2:6" s="122" customFormat="1" ht="15"/>
    <row r="41" spans="2:6" s="122" customFormat="1" ht="15"/>
    <row r="42" spans="2:6" s="122" customFormat="1" ht="15"/>
    <row r="43" spans="2:6" s="122" customFormat="1" ht="15.75">
      <c r="B43" s="148" t="s">
        <v>216</v>
      </c>
      <c r="C43" s="148"/>
      <c r="D43" s="148"/>
      <c r="E43" s="148"/>
    </row>
    <row r="44" spans="2:6" s="122" customFormat="1" ht="15.75">
      <c r="B44" s="148" t="s">
        <v>153</v>
      </c>
      <c r="C44" s="148"/>
      <c r="D44" s="148"/>
      <c r="E44" s="148"/>
    </row>
    <row r="45" spans="2:6" s="122" customFormat="1" ht="15.75">
      <c r="B45" s="148" t="s">
        <v>147</v>
      </c>
      <c r="C45" s="148"/>
      <c r="D45" s="148"/>
      <c r="E45" s="148"/>
    </row>
    <row r="46" spans="2:6" s="122" customFormat="1" ht="15"/>
    <row r="47" spans="2:6" s="122" customFormat="1" ht="15"/>
    <row r="48" spans="2:6" s="122" customFormat="1" ht="15"/>
    <row r="49" s="122" customFormat="1" ht="15"/>
    <row r="50" s="122" customFormat="1" ht="15"/>
  </sheetData>
  <mergeCells count="6">
    <mergeCell ref="B45:E45"/>
    <mergeCell ref="A1:F3"/>
    <mergeCell ref="B14:F15"/>
    <mergeCell ref="A18:G18"/>
    <mergeCell ref="B43:E43"/>
    <mergeCell ref="B44:E44"/>
  </mergeCells>
  <printOptions horizontalCentered="1"/>
  <pageMargins left="0.45" right="0.5"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SHEET 1</vt:lpstr>
      <vt:lpstr>Facesheet</vt:lpstr>
      <vt:lpstr>estimate</vt:lpstr>
      <vt:lpstr>shedule b</vt:lpstr>
      <vt:lpstr>bidding  face sheet</vt:lpstr>
      <vt:lpstr>bidding  data</vt:lpstr>
      <vt:lpstr>Tender Form</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 Ferooz</dc:creator>
  <cp:lastModifiedBy>M Ferooz</cp:lastModifiedBy>
  <cp:lastPrinted>2017-01-29T05:36:21Z</cp:lastPrinted>
  <dcterms:created xsi:type="dcterms:W3CDTF">2017-01-18T22:35:26Z</dcterms:created>
  <dcterms:modified xsi:type="dcterms:W3CDTF">2017-01-29T05:37:02Z</dcterms:modified>
</cp:coreProperties>
</file>