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 activeTab="1"/>
  </bookViews>
  <sheets>
    <sheet name="Sheet1" sheetId="1" r:id="rId1"/>
    <sheet name="Schedule B" sheetId="2" r:id="rId2"/>
  </sheets>
  <calcPr calcId="144525"/>
</workbook>
</file>

<file path=xl/calcChain.xml><?xml version="1.0" encoding="utf-8"?>
<calcChain xmlns="http://schemas.openxmlformats.org/spreadsheetml/2006/main">
  <c r="N41" i="2" l="1"/>
  <c r="N40" i="2"/>
  <c r="C16" i="2" l="1"/>
  <c r="C23" i="2" s="1"/>
  <c r="N33" i="2" l="1"/>
  <c r="N11" i="2" l="1"/>
  <c r="N27" i="2"/>
  <c r="N38" i="2"/>
  <c r="H46" i="1"/>
  <c r="N46" i="1" s="1"/>
  <c r="N45" i="1"/>
  <c r="N38" i="1"/>
  <c r="N32" i="1"/>
  <c r="N31" i="1"/>
  <c r="N33" i="1" s="1"/>
  <c r="C34" i="1" s="1"/>
  <c r="N8" i="1"/>
  <c r="O61" i="1"/>
  <c r="O65" i="1" s="1"/>
  <c r="N39" i="1"/>
  <c r="C41" i="1" s="1"/>
  <c r="J61" i="1"/>
  <c r="J65" i="1" s="1"/>
  <c r="M61" i="1"/>
  <c r="M65" i="1" s="1"/>
  <c r="N23" i="2" l="1"/>
  <c r="J66" i="1"/>
  <c r="N52" i="1" s="1"/>
  <c r="N40" i="1"/>
  <c r="H47" i="1"/>
  <c r="N47" i="1" s="1"/>
  <c r="N48" i="1" s="1"/>
  <c r="C49" i="1" s="1"/>
  <c r="N49" i="1" s="1"/>
  <c r="N34" i="1"/>
  <c r="N12" i="1"/>
  <c r="N13" i="1" l="1"/>
  <c r="N20" i="1" s="1"/>
  <c r="N16" i="2" l="1"/>
  <c r="N39" i="2" s="1"/>
  <c r="C15" i="1"/>
  <c r="N15" i="1" s="1"/>
  <c r="N26" i="1"/>
  <c r="C27" i="1" s="1"/>
  <c r="N27" i="1" s="1"/>
  <c r="C21" i="1"/>
  <c r="N21" i="1" s="1"/>
  <c r="N51" i="1" l="1"/>
  <c r="N53" i="1" s="1"/>
</calcChain>
</file>

<file path=xl/sharedStrings.xml><?xml version="1.0" encoding="utf-8"?>
<sst xmlns="http://schemas.openxmlformats.org/spreadsheetml/2006/main" count="192" uniqueCount="64">
  <si>
    <t>Borrow pit excavation undressed lead upto 100 ft</t>
  </si>
  <si>
    <t xml:space="preserve">a) ordinary soil (CSI No:3-A, P-No:1) </t>
  </si>
  <si>
    <t xml:space="preserve">Erath work compation (soft, ordinary or hard soil) </t>
  </si>
  <si>
    <t>(a)</t>
  </si>
  <si>
    <t xml:space="preserve">laying earth in 6"layer leveling &amp; dressing </t>
  </si>
  <si>
    <t>complete CSI No:13-a, P.No:03)</t>
  </si>
  <si>
    <t>Extra for every 50 ft. additional lead or part there of.</t>
  </si>
  <si>
    <t>for earth work (soft, ordinary or hard soil). CSI No:8-a, P.No:2)</t>
  </si>
  <si>
    <t>lead---1/2 mile 5280/2---2640-100---2540/50---50.80 Leads x Rs.100.78 =</t>
  </si>
  <si>
    <t>5119.62 %0 cft</t>
  </si>
  <si>
    <t>Cement concrete brick or stone ballast 1-1/2"2 guage Ratio 1:5:10</t>
  </si>
  <si>
    <t>(CSI No.4-c, P.No:15)</t>
  </si>
  <si>
    <t>Cement concrete plain i/c placing compacting finishing and curring complete i/c screening &amp;</t>
  </si>
  <si>
    <t>washing of stone aggregates W/O shuttering (CSI No:5-f, P.No:16)</t>
  </si>
  <si>
    <t>Erection &amp; Removal of centering for R.C.C or plain cement concrete works of partal wood</t>
  </si>
  <si>
    <t xml:space="preserve"> (verticle) (CSI No.19-bii, P.No:18)</t>
  </si>
  <si>
    <t xml:space="preserve">MATERIAL STATEMENT </t>
  </si>
  <si>
    <t>Item</t>
  </si>
  <si>
    <t>C.C Plain (1:2:4)</t>
  </si>
  <si>
    <t>Total</t>
  </si>
  <si>
    <t xml:space="preserve">Lead o site of work in Miles </t>
  </si>
  <si>
    <t>Rate in Rupees</t>
  </si>
  <si>
    <t>x</t>
  </si>
  <si>
    <t>+</t>
  </si>
  <si>
    <t>=</t>
  </si>
  <si>
    <t>cft</t>
  </si>
  <si>
    <t>Ded:</t>
  </si>
  <si>
    <t>C.C 1:5:10 =</t>
  </si>
  <si>
    <t>C.C 1:2:4 =</t>
  </si>
  <si>
    <t>Net Qty</t>
  </si>
  <si>
    <t>-</t>
  </si>
  <si>
    <t>Qty.</t>
  </si>
  <si>
    <t>@ Rs.</t>
  </si>
  <si>
    <t>%0 cft</t>
  </si>
  <si>
    <t>Rs.</t>
  </si>
  <si>
    <t>Qty as per item No.1</t>
  </si>
  <si>
    <t>sft</t>
  </si>
  <si>
    <t>Cement (Bags)</t>
  </si>
  <si>
    <t>Bholari (cft)</t>
  </si>
  <si>
    <t>Crush (cft)</t>
  </si>
  <si>
    <t>%0 sft</t>
  </si>
  <si>
    <t>Say</t>
  </si>
  <si>
    <t>(100+43)</t>
  </si>
  <si>
    <t>% cft</t>
  </si>
  <si>
    <t>S.#</t>
  </si>
  <si>
    <t xml:space="preserve">         Added Carraige of Material </t>
  </si>
  <si>
    <t>CC Brick or stone blast 1:5:10</t>
  </si>
  <si>
    <t xml:space="preserve">DETAILED WORKING ESTIMATE </t>
  </si>
  <si>
    <t xml:space="preserve">Borrow pit excavation undressed lead upto 100 ft a) ordinary soil (CSI No:3-A, P-No:1) </t>
  </si>
  <si>
    <t>Extra for every 50 ft. additional lead or part there of.for earth work (soft, ordinary or hard soil). CSI No:8-a, P.No:2) lead---1/2 mile 5280/2---2640-100---2540/50---50.80 Leads x Rs.100.78 =5119.62 %0 cft</t>
  </si>
  <si>
    <t>Erath work compation (soft, ordinary or hard soil) (a) laying earth in 6"layer leveling &amp; dressing complete CSI No:13-a, P.No:03)</t>
  </si>
  <si>
    <t>/-</t>
  </si>
  <si>
    <t>DESCRIPTION</t>
  </si>
  <si>
    <t>QUANTITY</t>
  </si>
  <si>
    <t>RATE</t>
  </si>
  <si>
    <t>UNIT</t>
  </si>
  <si>
    <t>AMOUNT</t>
  </si>
  <si>
    <t>BILL OF QUANTITY B.O.Q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</si>
  <si>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</si>
  <si>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(CSI No:5-f, P.No:16)</t>
  </si>
  <si>
    <t>Erection &amp; Removal of centering for R.C.C or plain cement concrete works of partal wood  (verticle) (CSI No.19-bii, P.No:18)</t>
  </si>
  <si>
    <t>Added 37.49 Above</t>
  </si>
  <si>
    <t>G.TOTAL</t>
  </si>
  <si>
    <t>DETAILED WORKING ESTIMATE FOR PROVIDING AND LAYING C.C. BLOCK FROM HARSINGANI MOHALLAH CHOWK TO HAZARI MAL, RAMAN DASS, CHOONDIKO WARD NO.04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</si>
</sst>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rial Black"/>
      <family val="2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left"/>
    </xf>
    <xf numFmtId="43" fontId="4" fillId="0" borderId="0" xfId="1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0" fontId="3" fillId="0" borderId="1" xfId="0" applyFont="1" applyBorder="1"/>
    <xf numFmtId="164" fontId="4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/>
    <xf numFmtId="2" fontId="4" fillId="0" borderId="0" xfId="0" applyNumberFormat="1" applyFont="1" applyAlignment="1">
      <alignment horizontal="left" vertical="center"/>
    </xf>
    <xf numFmtId="2" fontId="4" fillId="0" borderId="1" xfId="0" applyNumberFormat="1" applyFont="1" applyBorder="1" applyAlignment="1">
      <alignment vertical="center"/>
    </xf>
    <xf numFmtId="43" fontId="4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left" vertical="center"/>
    </xf>
    <xf numFmtId="0" fontId="3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4" fillId="0" borderId="6" xfId="0" quotePrefix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2" fontId="4" fillId="0" borderId="0" xfId="0" applyNumberFormat="1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3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4" fillId="0" borderId="0" xfId="0" quotePrefix="1" applyNumberFormat="1" applyFont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571498</xdr:colOff>
      <xdr:row>71</xdr:row>
      <xdr:rowOff>8283</xdr:rowOff>
    </xdr:from>
    <xdr:to>
      <xdr:col>7</xdr:col>
      <xdr:colOff>256760</xdr:colOff>
      <xdr:row>73</xdr:row>
      <xdr:rowOff>24848</xdr:rowOff>
    </xdr:to>
    <xdr:sp macro="" textlink="">
      <xdr:nvSpPr>
        <xdr:cNvPr id="2" name="Rectangle 1"/>
        <xdr:cNvSpPr/>
      </xdr:nvSpPr>
      <xdr:spPr>
        <a:xfrm>
          <a:off x="803411" y="15538174"/>
          <a:ext cx="1847023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SUB-ENGINEER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12</xdr:col>
      <xdr:colOff>33129</xdr:colOff>
      <xdr:row>71</xdr:row>
      <xdr:rowOff>16567</xdr:rowOff>
    </xdr:from>
    <xdr:to>
      <xdr:col>15</xdr:col>
      <xdr:colOff>472108</xdr:colOff>
      <xdr:row>73</xdr:row>
      <xdr:rowOff>33132</xdr:rowOff>
    </xdr:to>
    <xdr:sp macro="" textlink="">
      <xdr:nvSpPr>
        <xdr:cNvPr id="3" name="Rectangle 2"/>
        <xdr:cNvSpPr/>
      </xdr:nvSpPr>
      <xdr:spPr>
        <a:xfrm>
          <a:off x="3992216" y="15546458"/>
          <a:ext cx="1805609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ENGINEER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24820</xdr:colOff>
      <xdr:row>44</xdr:row>
      <xdr:rowOff>8283</xdr:rowOff>
    </xdr:from>
    <xdr:to>
      <xdr:col>5</xdr:col>
      <xdr:colOff>538343</xdr:colOff>
      <xdr:row>46</xdr:row>
      <xdr:rowOff>24848</xdr:rowOff>
    </xdr:to>
    <xdr:sp macro="" textlink="">
      <xdr:nvSpPr>
        <xdr:cNvPr id="2" name="Rectangle 1"/>
        <xdr:cNvSpPr/>
      </xdr:nvSpPr>
      <xdr:spPr>
        <a:xfrm>
          <a:off x="256733" y="13691153"/>
          <a:ext cx="2029240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7</xdr:col>
      <xdr:colOff>115957</xdr:colOff>
      <xdr:row>44</xdr:row>
      <xdr:rowOff>33132</xdr:rowOff>
    </xdr:from>
    <xdr:to>
      <xdr:col>13</xdr:col>
      <xdr:colOff>530086</xdr:colOff>
      <xdr:row>46</xdr:row>
      <xdr:rowOff>49697</xdr:rowOff>
    </xdr:to>
    <xdr:sp macro="" textlink="">
      <xdr:nvSpPr>
        <xdr:cNvPr id="3" name="Rectangle 2"/>
        <xdr:cNvSpPr/>
      </xdr:nvSpPr>
      <xdr:spPr>
        <a:xfrm>
          <a:off x="4919870" y="10104784"/>
          <a:ext cx="199610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2617304</xdr:colOff>
      <xdr:row>44</xdr:row>
      <xdr:rowOff>24849</xdr:rowOff>
    </xdr:from>
    <xdr:to>
      <xdr:col>6</xdr:col>
      <xdr:colOff>1639</xdr:colOff>
      <xdr:row>46</xdr:row>
      <xdr:rowOff>41414</xdr:rowOff>
    </xdr:to>
    <xdr:sp macro="" textlink="">
      <xdr:nvSpPr>
        <xdr:cNvPr id="4" name="Rectangle 3"/>
        <xdr:cNvSpPr/>
      </xdr:nvSpPr>
      <xdr:spPr>
        <a:xfrm>
          <a:off x="2849217" y="10096501"/>
          <a:ext cx="1765835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66231</xdr:colOff>
      <xdr:row>44</xdr:row>
      <xdr:rowOff>16566</xdr:rowOff>
    </xdr:from>
    <xdr:to>
      <xdr:col>1</xdr:col>
      <xdr:colOff>2534465</xdr:colOff>
      <xdr:row>46</xdr:row>
      <xdr:rowOff>33131</xdr:rowOff>
    </xdr:to>
    <xdr:sp macro="" textlink="">
      <xdr:nvSpPr>
        <xdr:cNvPr id="5" name="Rectangle 4"/>
        <xdr:cNvSpPr/>
      </xdr:nvSpPr>
      <xdr:spPr>
        <a:xfrm>
          <a:off x="298144" y="10088218"/>
          <a:ext cx="2468234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Assistant</a:t>
          </a:r>
          <a:r>
            <a:rPr lang="en-US" sz="1100" b="1" baseline="0">
              <a:latin typeface="Book Antiqua" pitchFamily="18" charset="0"/>
            </a:rPr>
            <a:t> Executive Engineer</a:t>
          </a:r>
          <a:endParaRPr lang="en-US" sz="1100" b="1">
            <a:latin typeface="Book Antiqua" pitchFamily="18" charset="0"/>
          </a:endParaRP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zoomScale="115" zoomScaleNormal="115" workbookViewId="0">
      <selection sqref="A1:O1"/>
    </sheetView>
  </sheetViews>
  <sheetFormatPr defaultRowHeight="18" customHeight="1" x14ac:dyDescent="0.25"/>
  <cols>
    <col min="1" max="1" width="3.42578125" style="2" customWidth="1"/>
    <col min="2" max="3" width="9.140625" style="1"/>
    <col min="4" max="4" width="2.140625" style="1" customWidth="1"/>
    <col min="5" max="5" width="2.28515625" style="1" customWidth="1"/>
    <col min="6" max="6" width="9.5703125" style="1" bestFit="1" customWidth="1"/>
    <col min="7" max="7" width="2.85546875" style="1" customWidth="1"/>
    <col min="8" max="8" width="5" style="1" customWidth="1"/>
    <col min="9" max="9" width="3" style="1" customWidth="1"/>
    <col min="10" max="10" width="6.7109375" style="1" customWidth="1"/>
    <col min="11" max="11" width="3" style="1" customWidth="1"/>
    <col min="12" max="12" width="5.85546875" style="1" customWidth="1"/>
    <col min="13" max="13" width="3.7109375" style="1" customWidth="1"/>
    <col min="14" max="14" width="14.7109375" style="1" bestFit="1" customWidth="1"/>
    <col min="15" max="15" width="4.140625" style="1" customWidth="1"/>
    <col min="16" max="16384" width="9.140625" style="1"/>
  </cols>
  <sheetData>
    <row r="1" spans="1:18" ht="18" customHeight="1" x14ac:dyDescent="0.25">
      <c r="A1" s="53" t="s">
        <v>47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41"/>
      <c r="Q1" s="41"/>
    </row>
    <row r="2" spans="1:18" ht="18" customHeight="1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8" ht="18" customHeight="1" x14ac:dyDescent="0.25">
      <c r="A3" s="2">
        <v>1</v>
      </c>
      <c r="B3" s="3" t="s">
        <v>0</v>
      </c>
      <c r="C3" s="3"/>
    </row>
    <row r="4" spans="1:18" ht="18" customHeight="1" x14ac:dyDescent="0.25">
      <c r="B4" s="1" t="s">
        <v>1</v>
      </c>
    </row>
    <row r="5" spans="1:18" ht="18" customHeight="1" x14ac:dyDescent="0.25">
      <c r="D5" s="2">
        <v>1</v>
      </c>
      <c r="E5" s="2" t="s">
        <v>22</v>
      </c>
      <c r="F5" s="4">
        <v>100</v>
      </c>
      <c r="G5" s="2" t="s">
        <v>22</v>
      </c>
      <c r="H5" s="6">
        <v>15</v>
      </c>
      <c r="I5" s="7" t="s">
        <v>23</v>
      </c>
      <c r="J5" s="6">
        <v>12</v>
      </c>
      <c r="K5" s="2" t="s">
        <v>22</v>
      </c>
      <c r="L5" s="5">
        <v>1.5</v>
      </c>
      <c r="M5" s="2" t="s">
        <v>24</v>
      </c>
      <c r="N5" s="25">
        <v>2025</v>
      </c>
      <c r="O5" s="1" t="s">
        <v>25</v>
      </c>
    </row>
    <row r="6" spans="1:18" ht="18" customHeight="1" x14ac:dyDescent="0.25">
      <c r="I6" s="2">
        <v>2</v>
      </c>
    </row>
    <row r="7" spans="1:18" ht="18" customHeight="1" x14ac:dyDescent="0.25">
      <c r="A7" s="26"/>
      <c r="D7" s="26">
        <v>1</v>
      </c>
      <c r="E7" s="26" t="s">
        <v>22</v>
      </c>
      <c r="F7" s="25">
        <v>43</v>
      </c>
      <c r="G7" s="26" t="s">
        <v>22</v>
      </c>
      <c r="H7" s="6">
        <v>15</v>
      </c>
      <c r="I7" s="28" t="s">
        <v>23</v>
      </c>
      <c r="J7" s="6">
        <v>12</v>
      </c>
      <c r="K7" s="26" t="s">
        <v>22</v>
      </c>
      <c r="L7" s="24">
        <v>1.5</v>
      </c>
      <c r="M7" s="26" t="s">
        <v>24</v>
      </c>
      <c r="N7" s="6">
        <v>871</v>
      </c>
      <c r="O7" s="30" t="s">
        <v>25</v>
      </c>
    </row>
    <row r="8" spans="1:18" ht="18" customHeight="1" x14ac:dyDescent="0.3">
      <c r="A8" s="26"/>
      <c r="I8" s="26">
        <v>2</v>
      </c>
      <c r="N8" s="31">
        <f>N7+N5</f>
        <v>2896</v>
      </c>
    </row>
    <row r="9" spans="1:18" ht="18" customHeight="1" x14ac:dyDescent="0.3">
      <c r="B9" s="8" t="s">
        <v>26</v>
      </c>
      <c r="C9" s="8"/>
    </row>
    <row r="10" spans="1:18" ht="18" customHeight="1" x14ac:dyDescent="0.3">
      <c r="B10" s="1" t="s">
        <v>27</v>
      </c>
      <c r="C10" s="8"/>
      <c r="D10" s="2">
        <v>1</v>
      </c>
      <c r="E10" s="2" t="s">
        <v>22</v>
      </c>
      <c r="F10" s="25" t="s">
        <v>42</v>
      </c>
      <c r="G10" s="2" t="s">
        <v>22</v>
      </c>
      <c r="H10" s="4">
        <v>12</v>
      </c>
      <c r="I10" s="2" t="s">
        <v>22</v>
      </c>
      <c r="J10" s="2">
        <v>0.375</v>
      </c>
      <c r="K10" s="2"/>
      <c r="L10" s="2"/>
      <c r="M10" s="2" t="s">
        <v>24</v>
      </c>
      <c r="N10" s="4">
        <v>643</v>
      </c>
      <c r="O10" s="2" t="s">
        <v>25</v>
      </c>
      <c r="P10" s="2"/>
      <c r="Q10" s="2"/>
    </row>
    <row r="11" spans="1:18" ht="18" customHeight="1" x14ac:dyDescent="0.25">
      <c r="B11" s="1" t="s">
        <v>28</v>
      </c>
      <c r="D11" s="26">
        <v>1</v>
      </c>
      <c r="E11" s="26" t="s">
        <v>22</v>
      </c>
      <c r="F11" s="25" t="s">
        <v>42</v>
      </c>
      <c r="G11" s="26" t="s">
        <v>22</v>
      </c>
      <c r="H11" s="25">
        <v>12</v>
      </c>
      <c r="I11" s="26" t="s">
        <v>22</v>
      </c>
      <c r="J11" s="26">
        <v>0.25</v>
      </c>
      <c r="K11" s="26"/>
      <c r="L11" s="26"/>
      <c r="M11" s="26" t="s">
        <v>24</v>
      </c>
      <c r="N11" s="25">
        <v>429</v>
      </c>
      <c r="O11" s="26" t="s">
        <v>25</v>
      </c>
      <c r="P11" s="2"/>
      <c r="Q11" s="2"/>
    </row>
    <row r="12" spans="1:18" ht="18" customHeight="1" x14ac:dyDescent="0.25">
      <c r="D12" s="2"/>
      <c r="E12" s="2"/>
      <c r="F12" s="4"/>
      <c r="G12" s="2"/>
      <c r="H12" s="4"/>
      <c r="I12" s="2"/>
      <c r="J12" s="2"/>
      <c r="K12" s="2"/>
      <c r="L12" s="2"/>
      <c r="M12" s="11" t="s">
        <v>30</v>
      </c>
      <c r="N12" s="11">
        <f>N10+N11</f>
        <v>1072</v>
      </c>
      <c r="O12" s="12" t="s">
        <v>25</v>
      </c>
      <c r="P12" s="2"/>
      <c r="Q12" s="2"/>
    </row>
    <row r="13" spans="1:18" ht="18" customHeight="1" x14ac:dyDescent="0.25">
      <c r="D13" s="2"/>
      <c r="E13" s="2"/>
      <c r="F13" s="4"/>
      <c r="G13" s="2"/>
      <c r="H13" s="4"/>
      <c r="I13" s="2"/>
      <c r="J13" s="2"/>
      <c r="K13" s="10" t="s">
        <v>29</v>
      </c>
      <c r="L13" s="2"/>
      <c r="M13" s="9"/>
      <c r="N13" s="13">
        <f>N8-N12</f>
        <v>1824</v>
      </c>
      <c r="O13" s="14" t="s">
        <v>25</v>
      </c>
      <c r="P13" s="2"/>
      <c r="Q13" s="2"/>
    </row>
    <row r="14" spans="1:18" ht="18" customHeight="1" x14ac:dyDescent="0.25"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8" ht="18" customHeight="1" x14ac:dyDescent="0.25">
      <c r="B15" s="2" t="s">
        <v>31</v>
      </c>
      <c r="C15" s="4">
        <f>N13</f>
        <v>1824</v>
      </c>
      <c r="D15" s="53" t="s">
        <v>25</v>
      </c>
      <c r="E15" s="53"/>
      <c r="F15" s="15" t="s">
        <v>32</v>
      </c>
      <c r="G15" s="58">
        <v>2117.5</v>
      </c>
      <c r="H15" s="58"/>
      <c r="I15" s="58"/>
      <c r="J15" s="59" t="s">
        <v>33</v>
      </c>
      <c r="K15" s="59"/>
      <c r="L15" s="2"/>
      <c r="M15" s="2" t="s">
        <v>34</v>
      </c>
      <c r="N15" s="17">
        <f>ROUND(C15*G15/1000,)</f>
        <v>3862</v>
      </c>
      <c r="O15" s="2"/>
      <c r="P15" s="2"/>
      <c r="Q15" s="2"/>
      <c r="R15" s="2"/>
    </row>
    <row r="16" spans="1:18" ht="18" customHeight="1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5" ht="18" customHeight="1" x14ac:dyDescent="0.25">
      <c r="A17" s="2">
        <v>2</v>
      </c>
      <c r="B17" s="1" t="s">
        <v>2</v>
      </c>
    </row>
    <row r="18" spans="1:15" ht="18" customHeight="1" x14ac:dyDescent="0.25">
      <c r="A18" s="2" t="s">
        <v>3</v>
      </c>
      <c r="B18" s="1" t="s">
        <v>4</v>
      </c>
    </row>
    <row r="19" spans="1:15" ht="18" customHeight="1" x14ac:dyDescent="0.25">
      <c r="B19" s="1" t="s">
        <v>5</v>
      </c>
    </row>
    <row r="20" spans="1:15" ht="18" customHeight="1" x14ac:dyDescent="0.25">
      <c r="G20" s="1" t="s">
        <v>35</v>
      </c>
      <c r="N20" s="25">
        <f>N13</f>
        <v>1824</v>
      </c>
      <c r="O20" s="26" t="s">
        <v>25</v>
      </c>
    </row>
    <row r="21" spans="1:15" ht="18" customHeight="1" x14ac:dyDescent="0.25">
      <c r="B21" s="2" t="s">
        <v>31</v>
      </c>
      <c r="C21" s="4">
        <f>N20</f>
        <v>1824</v>
      </c>
      <c r="D21" s="53" t="s">
        <v>25</v>
      </c>
      <c r="E21" s="53"/>
      <c r="F21" s="15" t="s">
        <v>32</v>
      </c>
      <c r="G21" s="58">
        <v>263</v>
      </c>
      <c r="H21" s="58"/>
      <c r="I21" s="58"/>
      <c r="J21" s="59" t="s">
        <v>33</v>
      </c>
      <c r="K21" s="59"/>
      <c r="L21" s="2"/>
      <c r="M21" s="2" t="s">
        <v>34</v>
      </c>
      <c r="N21" s="17">
        <f>ROUND(C21*G21/1000,)</f>
        <v>480</v>
      </c>
    </row>
    <row r="23" spans="1:15" ht="18" customHeight="1" x14ac:dyDescent="0.25">
      <c r="A23" s="2">
        <v>3</v>
      </c>
      <c r="B23" s="1" t="s">
        <v>6</v>
      </c>
    </row>
    <row r="24" spans="1:15" ht="18" customHeight="1" x14ac:dyDescent="0.25">
      <c r="B24" s="1" t="s">
        <v>7</v>
      </c>
    </row>
    <row r="25" spans="1:15" ht="18" customHeight="1" x14ac:dyDescent="0.25">
      <c r="B25" s="1" t="s">
        <v>8</v>
      </c>
      <c r="K25" s="1" t="s">
        <v>9</v>
      </c>
    </row>
    <row r="26" spans="1:15" ht="18" customHeight="1" x14ac:dyDescent="0.25">
      <c r="G26" s="1" t="s">
        <v>35</v>
      </c>
      <c r="N26" s="25">
        <f>N20</f>
        <v>1824</v>
      </c>
      <c r="O26" s="26" t="s">
        <v>25</v>
      </c>
    </row>
    <row r="27" spans="1:15" ht="18" customHeight="1" x14ac:dyDescent="0.25">
      <c r="B27" s="2" t="s">
        <v>31</v>
      </c>
      <c r="C27" s="4">
        <f>N26</f>
        <v>1824</v>
      </c>
      <c r="D27" s="53" t="s">
        <v>25</v>
      </c>
      <c r="E27" s="53"/>
      <c r="F27" s="15" t="s">
        <v>32</v>
      </c>
      <c r="G27" s="58">
        <v>5119.62</v>
      </c>
      <c r="H27" s="58"/>
      <c r="I27" s="58"/>
      <c r="J27" s="59" t="s">
        <v>33</v>
      </c>
      <c r="K27" s="59"/>
      <c r="L27" s="2"/>
      <c r="M27" s="2" t="s">
        <v>34</v>
      </c>
      <c r="N27" s="17">
        <f>ROUND(C27*G27/1000,)</f>
        <v>9338</v>
      </c>
    </row>
    <row r="29" spans="1:15" ht="18" customHeight="1" x14ac:dyDescent="0.25">
      <c r="A29" s="2">
        <v>4</v>
      </c>
      <c r="B29" s="1" t="s">
        <v>10</v>
      </c>
    </row>
    <row r="30" spans="1:15" ht="18" customHeight="1" x14ac:dyDescent="0.25">
      <c r="B30" s="1" t="s">
        <v>11</v>
      </c>
    </row>
    <row r="31" spans="1:15" ht="18" customHeight="1" x14ac:dyDescent="0.25">
      <c r="D31" s="26">
        <v>1</v>
      </c>
      <c r="E31" s="26" t="s">
        <v>22</v>
      </c>
      <c r="F31" s="25">
        <v>100</v>
      </c>
      <c r="G31" s="26" t="s">
        <v>22</v>
      </c>
      <c r="H31" s="25">
        <v>12</v>
      </c>
      <c r="I31" s="26" t="s">
        <v>22</v>
      </c>
      <c r="J31" s="26">
        <v>0.375</v>
      </c>
      <c r="K31" s="26"/>
      <c r="L31" s="26"/>
      <c r="M31" s="26" t="s">
        <v>24</v>
      </c>
      <c r="N31" s="25">
        <f>ROUND(D31*F31*H31*J31,)</f>
        <v>450</v>
      </c>
      <c r="O31" s="26" t="s">
        <v>25</v>
      </c>
    </row>
    <row r="32" spans="1:15" ht="18" customHeight="1" x14ac:dyDescent="0.25">
      <c r="D32" s="2">
        <v>1</v>
      </c>
      <c r="E32" s="2" t="s">
        <v>22</v>
      </c>
      <c r="F32" s="4">
        <v>43</v>
      </c>
      <c r="G32" s="2" t="s">
        <v>22</v>
      </c>
      <c r="H32" s="4">
        <v>12</v>
      </c>
      <c r="I32" s="2" t="s">
        <v>22</v>
      </c>
      <c r="J32" s="2">
        <v>0.375</v>
      </c>
      <c r="K32" s="2"/>
      <c r="L32" s="2"/>
      <c r="M32" s="2" t="s">
        <v>24</v>
      </c>
      <c r="N32" s="6">
        <f>ROUND(D32*F32*H32*J32,)-1</f>
        <v>193</v>
      </c>
      <c r="O32" s="28" t="s">
        <v>25</v>
      </c>
    </row>
    <row r="33" spans="1:15" ht="18" customHeight="1" x14ac:dyDescent="0.25">
      <c r="A33" s="26"/>
      <c r="D33" s="26"/>
      <c r="E33" s="26"/>
      <c r="F33" s="25"/>
      <c r="G33" s="26"/>
      <c r="H33" s="25"/>
      <c r="I33" s="26"/>
      <c r="J33" s="26"/>
      <c r="K33" s="26"/>
      <c r="L33" s="26"/>
      <c r="M33" s="26"/>
      <c r="N33" s="18">
        <f>N31+N32</f>
        <v>643</v>
      </c>
      <c r="O33" s="23" t="s">
        <v>25</v>
      </c>
    </row>
    <row r="34" spans="1:15" ht="18" customHeight="1" x14ac:dyDescent="0.25">
      <c r="B34" s="2" t="s">
        <v>31</v>
      </c>
      <c r="C34" s="4">
        <f>N33</f>
        <v>643</v>
      </c>
      <c r="D34" s="53" t="s">
        <v>25</v>
      </c>
      <c r="E34" s="53"/>
      <c r="F34" s="15" t="s">
        <v>32</v>
      </c>
      <c r="G34" s="58">
        <v>8694.9500000000007</v>
      </c>
      <c r="H34" s="58"/>
      <c r="I34" s="58"/>
      <c r="J34" s="59" t="s">
        <v>33</v>
      </c>
      <c r="K34" s="59"/>
      <c r="L34" s="2"/>
      <c r="M34" s="2" t="s">
        <v>34</v>
      </c>
      <c r="N34" s="17">
        <f>ROUND(C34*G34/100,)</f>
        <v>55909</v>
      </c>
    </row>
    <row r="36" spans="1:15" ht="18" customHeight="1" x14ac:dyDescent="0.25">
      <c r="A36" s="2">
        <v>5</v>
      </c>
      <c r="B36" s="1" t="s">
        <v>12</v>
      </c>
    </row>
    <row r="37" spans="1:15" ht="18" customHeight="1" x14ac:dyDescent="0.25">
      <c r="B37" s="1" t="s">
        <v>13</v>
      </c>
    </row>
    <row r="38" spans="1:15" ht="18" customHeight="1" x14ac:dyDescent="0.25">
      <c r="D38" s="26">
        <v>1</v>
      </c>
      <c r="E38" s="26" t="s">
        <v>22</v>
      </c>
      <c r="F38" s="25">
        <v>100</v>
      </c>
      <c r="G38" s="26" t="s">
        <v>22</v>
      </c>
      <c r="H38" s="25">
        <v>12</v>
      </c>
      <c r="I38" s="26" t="s">
        <v>22</v>
      </c>
      <c r="J38" s="26">
        <v>0.25</v>
      </c>
      <c r="K38" s="26"/>
      <c r="L38" s="26"/>
      <c r="M38" s="26" t="s">
        <v>24</v>
      </c>
      <c r="N38" s="25">
        <f>ROUND(D38*F38*H38*J38,)</f>
        <v>300</v>
      </c>
      <c r="O38" s="26" t="s">
        <v>25</v>
      </c>
    </row>
    <row r="39" spans="1:15" ht="18" customHeight="1" x14ac:dyDescent="0.25">
      <c r="D39" s="2">
        <v>1</v>
      </c>
      <c r="E39" s="2" t="s">
        <v>22</v>
      </c>
      <c r="F39" s="4">
        <v>43</v>
      </c>
      <c r="G39" s="2" t="s">
        <v>22</v>
      </c>
      <c r="H39" s="4">
        <v>12</v>
      </c>
      <c r="I39" s="2" t="s">
        <v>22</v>
      </c>
      <c r="J39" s="2">
        <v>0.25</v>
      </c>
      <c r="K39" s="2"/>
      <c r="L39" s="2"/>
      <c r="M39" s="2" t="s">
        <v>24</v>
      </c>
      <c r="N39" s="6">
        <f>ROUND(D39*F39*H39*J39,)</f>
        <v>129</v>
      </c>
      <c r="O39" s="28" t="s">
        <v>25</v>
      </c>
    </row>
    <row r="40" spans="1:15" ht="18" customHeight="1" x14ac:dyDescent="0.25">
      <c r="A40" s="26"/>
      <c r="D40" s="26"/>
      <c r="E40" s="26"/>
      <c r="F40" s="25"/>
      <c r="G40" s="26"/>
      <c r="H40" s="25"/>
      <c r="I40" s="26"/>
      <c r="J40" s="26"/>
      <c r="K40" s="26"/>
      <c r="L40" s="26"/>
      <c r="M40" s="26"/>
      <c r="N40" s="18">
        <f>N38+N39</f>
        <v>429</v>
      </c>
      <c r="O40" s="23" t="s">
        <v>25</v>
      </c>
    </row>
    <row r="41" spans="1:15" ht="18" customHeight="1" x14ac:dyDescent="0.25">
      <c r="B41" s="2" t="s">
        <v>31</v>
      </c>
      <c r="C41" s="4">
        <f>N39</f>
        <v>129</v>
      </c>
      <c r="D41" s="53" t="s">
        <v>25</v>
      </c>
      <c r="E41" s="53"/>
      <c r="F41" s="15" t="s">
        <v>32</v>
      </c>
      <c r="G41" s="58">
        <v>14429.25</v>
      </c>
      <c r="H41" s="58"/>
      <c r="I41" s="58"/>
      <c r="J41" s="59" t="s">
        <v>43</v>
      </c>
      <c r="K41" s="59"/>
      <c r="L41" s="2"/>
      <c r="M41" s="2" t="s">
        <v>34</v>
      </c>
      <c r="N41" s="17">
        <v>61902</v>
      </c>
      <c r="O41" s="2"/>
    </row>
    <row r="43" spans="1:15" ht="18" customHeight="1" x14ac:dyDescent="0.25">
      <c r="A43" s="2">
        <v>6</v>
      </c>
      <c r="B43" s="1" t="s">
        <v>14</v>
      </c>
    </row>
    <row r="44" spans="1:15" ht="18" customHeight="1" x14ac:dyDescent="0.25">
      <c r="B44" s="1" t="s">
        <v>15</v>
      </c>
    </row>
    <row r="45" spans="1:15" ht="18" customHeight="1" x14ac:dyDescent="0.25">
      <c r="D45" s="2">
        <v>2</v>
      </c>
      <c r="E45" s="2" t="s">
        <v>22</v>
      </c>
      <c r="F45" s="25">
        <v>100</v>
      </c>
      <c r="G45" s="2" t="s">
        <v>22</v>
      </c>
      <c r="H45" s="24">
        <v>0.25</v>
      </c>
      <c r="I45" s="2"/>
      <c r="J45" s="4"/>
      <c r="K45" s="2"/>
      <c r="L45" s="2"/>
      <c r="M45" s="2" t="s">
        <v>24</v>
      </c>
      <c r="N45" s="4">
        <f>ROUND(D45*F45*H45,)</f>
        <v>50</v>
      </c>
      <c r="O45" s="2" t="s">
        <v>36</v>
      </c>
    </row>
    <row r="46" spans="1:15" ht="18" customHeight="1" x14ac:dyDescent="0.25">
      <c r="D46" s="2">
        <v>2</v>
      </c>
      <c r="E46" s="2" t="s">
        <v>22</v>
      </c>
      <c r="F46" s="25">
        <v>43</v>
      </c>
      <c r="G46" s="2" t="s">
        <v>22</v>
      </c>
      <c r="H46" s="24">
        <f>H45</f>
        <v>0.25</v>
      </c>
      <c r="I46" s="2"/>
      <c r="J46" s="5"/>
      <c r="K46" s="2"/>
      <c r="L46" s="2"/>
      <c r="M46" s="9" t="s">
        <v>24</v>
      </c>
      <c r="N46" s="32">
        <f>ROUND(D46*F46*H46,)-1</f>
        <v>21</v>
      </c>
      <c r="O46" s="9" t="s">
        <v>36</v>
      </c>
    </row>
    <row r="47" spans="1:15" ht="18" customHeight="1" x14ac:dyDescent="0.25">
      <c r="A47" s="26"/>
      <c r="D47" s="26">
        <v>3</v>
      </c>
      <c r="E47" s="26" t="s">
        <v>22</v>
      </c>
      <c r="F47" s="25">
        <v>12</v>
      </c>
      <c r="G47" s="26" t="s">
        <v>22</v>
      </c>
      <c r="H47" s="24">
        <f>H46</f>
        <v>0.25</v>
      </c>
      <c r="I47" s="26"/>
      <c r="J47" s="24"/>
      <c r="K47" s="26"/>
      <c r="L47" s="26"/>
      <c r="M47" s="9" t="s">
        <v>24</v>
      </c>
      <c r="N47" s="6">
        <f>ROUND(D47*F47*H47,)</f>
        <v>9</v>
      </c>
      <c r="O47" s="28" t="s">
        <v>36</v>
      </c>
    </row>
    <row r="48" spans="1:15" ht="18" customHeight="1" x14ac:dyDescent="0.3">
      <c r="N48" s="18">
        <f>N46+N45+N47</f>
        <v>80</v>
      </c>
      <c r="O48" s="19" t="s">
        <v>36</v>
      </c>
    </row>
    <row r="49" spans="1:17" ht="18" customHeight="1" x14ac:dyDescent="0.25">
      <c r="B49" s="2" t="s">
        <v>31</v>
      </c>
      <c r="C49" s="4">
        <f>N48</f>
        <v>80</v>
      </c>
      <c r="D49" s="53" t="s">
        <v>36</v>
      </c>
      <c r="E49" s="53"/>
      <c r="F49" s="15" t="s">
        <v>32</v>
      </c>
      <c r="G49" s="58">
        <v>3127.41</v>
      </c>
      <c r="H49" s="58"/>
      <c r="I49" s="58"/>
      <c r="J49" s="59" t="s">
        <v>40</v>
      </c>
      <c r="K49" s="59"/>
      <c r="L49" s="2"/>
      <c r="M49" s="2" t="s">
        <v>34</v>
      </c>
      <c r="N49" s="17">
        <f>ROUND(C49*G49/100,)</f>
        <v>2502</v>
      </c>
    </row>
    <row r="50" spans="1:17" ht="18" customHeight="1" x14ac:dyDescent="0.25">
      <c r="B50" s="2"/>
      <c r="C50" s="4"/>
      <c r="D50" s="2"/>
      <c r="E50" s="2"/>
      <c r="F50" s="15"/>
      <c r="G50" s="16"/>
      <c r="H50" s="16"/>
      <c r="I50" s="16"/>
      <c r="J50" s="5"/>
      <c r="K50" s="5"/>
      <c r="L50" s="2"/>
      <c r="M50" s="2"/>
      <c r="N50" s="17"/>
    </row>
    <row r="51" spans="1:17" ht="18" customHeight="1" x14ac:dyDescent="0.25">
      <c r="B51" s="2"/>
      <c r="C51" s="4"/>
      <c r="D51" s="2"/>
      <c r="E51" s="2"/>
      <c r="F51" s="15"/>
      <c r="G51" s="16"/>
      <c r="H51" s="16"/>
      <c r="I51" s="16"/>
      <c r="J51" s="56" t="s">
        <v>19</v>
      </c>
      <c r="K51" s="56"/>
      <c r="L51" s="56"/>
      <c r="M51" s="22" t="s">
        <v>34</v>
      </c>
      <c r="N51" s="21">
        <f>N49+N41+N34+N27+N21+N15</f>
        <v>133993</v>
      </c>
    </row>
    <row r="52" spans="1:17" ht="18" customHeight="1" x14ac:dyDescent="0.25">
      <c r="A52" s="26"/>
      <c r="B52" s="26"/>
      <c r="C52" s="25"/>
      <c r="D52" s="26"/>
      <c r="E52" s="26"/>
      <c r="F52" s="35" t="s">
        <v>45</v>
      </c>
      <c r="G52" s="35"/>
      <c r="H52" s="27"/>
      <c r="I52" s="27"/>
      <c r="J52" s="29"/>
      <c r="K52" s="29"/>
      <c r="L52" s="29"/>
      <c r="M52" s="36" t="s">
        <v>34</v>
      </c>
      <c r="N52" s="37">
        <f>J66</f>
        <v>48007</v>
      </c>
    </row>
    <row r="53" spans="1:17" ht="18" customHeight="1" x14ac:dyDescent="0.25">
      <c r="A53" s="26"/>
      <c r="B53" s="26"/>
      <c r="C53" s="25"/>
      <c r="D53" s="26"/>
      <c r="E53" s="26"/>
      <c r="F53" s="15"/>
      <c r="G53" s="27"/>
      <c r="H53" s="27"/>
      <c r="I53" s="27"/>
      <c r="J53" s="56" t="s">
        <v>19</v>
      </c>
      <c r="K53" s="56"/>
      <c r="L53" s="56"/>
      <c r="M53" s="22" t="s">
        <v>34</v>
      </c>
      <c r="N53" s="21">
        <f>N51+N52</f>
        <v>182000</v>
      </c>
    </row>
    <row r="54" spans="1:17" ht="18" customHeight="1" x14ac:dyDescent="0.25">
      <c r="A54" s="26"/>
      <c r="B54" s="26"/>
      <c r="C54" s="25"/>
      <c r="D54" s="26"/>
      <c r="E54" s="26"/>
      <c r="F54" s="15"/>
      <c r="G54" s="27"/>
      <c r="H54" s="27"/>
      <c r="I54" s="27"/>
      <c r="J54" s="29"/>
      <c r="K54" s="56" t="s">
        <v>41</v>
      </c>
      <c r="L54" s="56"/>
      <c r="M54" s="22" t="s">
        <v>34</v>
      </c>
      <c r="N54" s="21">
        <v>184000</v>
      </c>
    </row>
    <row r="56" spans="1:17" ht="18" customHeight="1" x14ac:dyDescent="0.3">
      <c r="D56" s="62" t="s">
        <v>16</v>
      </c>
      <c r="E56" s="62"/>
      <c r="F56" s="62"/>
      <c r="G56" s="62"/>
      <c r="H56" s="62"/>
      <c r="I56" s="62"/>
      <c r="J56" s="62"/>
      <c r="K56" s="62"/>
      <c r="L56" s="62"/>
    </row>
    <row r="58" spans="1:17" ht="18" customHeight="1" x14ac:dyDescent="0.25">
      <c r="A58" s="33" t="s">
        <v>44</v>
      </c>
      <c r="B58" s="61" t="s">
        <v>17</v>
      </c>
      <c r="C58" s="61"/>
      <c r="D58" s="61"/>
      <c r="E58" s="61"/>
      <c r="F58" s="61"/>
      <c r="G58" s="61" t="s">
        <v>31</v>
      </c>
      <c r="H58" s="61"/>
      <c r="I58" s="61"/>
      <c r="J58" s="61" t="s">
        <v>37</v>
      </c>
      <c r="K58" s="61"/>
      <c r="L58" s="61"/>
      <c r="M58" s="61" t="s">
        <v>38</v>
      </c>
      <c r="N58" s="61"/>
      <c r="O58" s="61" t="s">
        <v>39</v>
      </c>
      <c r="P58" s="61"/>
    </row>
    <row r="59" spans="1:17" ht="36" customHeight="1" x14ac:dyDescent="0.25">
      <c r="A59" s="33">
        <v>1</v>
      </c>
      <c r="B59" s="65" t="s">
        <v>46</v>
      </c>
      <c r="C59" s="66"/>
      <c r="D59" s="66"/>
      <c r="E59" s="66"/>
      <c r="F59" s="67"/>
      <c r="G59" s="63">
        <v>643</v>
      </c>
      <c r="H59" s="57"/>
      <c r="I59" s="57"/>
      <c r="J59" s="64">
        <v>50</v>
      </c>
      <c r="K59" s="64"/>
      <c r="L59" s="64"/>
      <c r="M59" s="64">
        <v>289</v>
      </c>
      <c r="N59" s="64"/>
      <c r="O59" s="63">
        <v>579</v>
      </c>
      <c r="P59" s="63"/>
    </row>
    <row r="60" spans="1:17" ht="18" customHeight="1" x14ac:dyDescent="0.25">
      <c r="A60" s="33">
        <v>2</v>
      </c>
      <c r="B60" s="68" t="s">
        <v>18</v>
      </c>
      <c r="C60" s="69"/>
      <c r="D60" s="69"/>
      <c r="E60" s="69"/>
      <c r="F60" s="70"/>
      <c r="G60" s="73">
        <v>429</v>
      </c>
      <c r="H60" s="73"/>
      <c r="I60" s="73"/>
      <c r="J60" s="63">
        <v>69</v>
      </c>
      <c r="K60" s="63"/>
      <c r="L60" s="63"/>
      <c r="M60" s="63">
        <v>193</v>
      </c>
      <c r="N60" s="63"/>
      <c r="O60" s="63">
        <v>386</v>
      </c>
      <c r="P60" s="63"/>
    </row>
    <row r="61" spans="1:17" ht="18" customHeight="1" x14ac:dyDescent="0.3">
      <c r="B61" s="55"/>
      <c r="C61" s="55"/>
      <c r="D61" s="55"/>
      <c r="E61" s="55"/>
      <c r="F61" s="55"/>
      <c r="G61" s="71" t="s">
        <v>19</v>
      </c>
      <c r="H61" s="71"/>
      <c r="I61" s="71"/>
      <c r="J61" s="72">
        <f>J59+J60</f>
        <v>119</v>
      </c>
      <c r="K61" s="55"/>
      <c r="L61" s="55"/>
      <c r="M61" s="64">
        <f>M59+M60</f>
        <v>482</v>
      </c>
      <c r="N61" s="57"/>
      <c r="O61" s="63">
        <f>O59+O60</f>
        <v>965</v>
      </c>
      <c r="P61" s="57"/>
      <c r="Q61" s="2"/>
    </row>
    <row r="62" spans="1:17" ht="18" customHeight="1" x14ac:dyDescent="0.25">
      <c r="B62" s="55"/>
      <c r="C62" s="55"/>
      <c r="D62" s="55"/>
      <c r="E62" s="55"/>
      <c r="F62" s="55"/>
      <c r="G62" s="55"/>
      <c r="H62" s="55"/>
      <c r="I62" s="55"/>
      <c r="J62" s="57"/>
      <c r="K62" s="57"/>
      <c r="L62" s="57"/>
      <c r="M62" s="57"/>
      <c r="N62" s="57"/>
      <c r="O62" s="57"/>
      <c r="P62" s="57"/>
    </row>
    <row r="63" spans="1:17" ht="18" customHeight="1" x14ac:dyDescent="0.3">
      <c r="B63" s="34" t="s">
        <v>20</v>
      </c>
      <c r="C63" s="34"/>
      <c r="D63" s="34"/>
      <c r="E63" s="34"/>
      <c r="F63" s="34"/>
      <c r="G63" s="55"/>
      <c r="H63" s="55"/>
      <c r="I63" s="55"/>
      <c r="J63" s="57">
        <v>57</v>
      </c>
      <c r="K63" s="57"/>
      <c r="L63" s="57"/>
      <c r="M63" s="57">
        <v>206</v>
      </c>
      <c r="N63" s="57"/>
      <c r="O63" s="57">
        <v>8</v>
      </c>
      <c r="P63" s="57"/>
    </row>
    <row r="64" spans="1:17" ht="18" customHeight="1" x14ac:dyDescent="0.3">
      <c r="B64" s="54" t="s">
        <v>21</v>
      </c>
      <c r="C64" s="54"/>
      <c r="D64" s="54"/>
      <c r="E64" s="54"/>
      <c r="F64" s="54"/>
      <c r="G64" s="55"/>
      <c r="H64" s="55"/>
      <c r="I64" s="55"/>
      <c r="J64" s="57">
        <v>40.53</v>
      </c>
      <c r="K64" s="57"/>
      <c r="L64" s="57"/>
      <c r="M64" s="57">
        <v>7883.96</v>
      </c>
      <c r="N64" s="57"/>
      <c r="O64" s="57">
        <v>837.08</v>
      </c>
      <c r="P64" s="57"/>
    </row>
    <row r="65" spans="2:16" ht="18" customHeight="1" x14ac:dyDescent="0.3">
      <c r="B65" s="20"/>
      <c r="C65" s="20"/>
      <c r="D65" s="20"/>
      <c r="E65" s="20"/>
      <c r="F65" s="20"/>
      <c r="G65" s="55" t="s">
        <v>34</v>
      </c>
      <c r="H65" s="55"/>
      <c r="I65" s="55"/>
      <c r="J65" s="63">
        <f>ROUND(J61*J64,)</f>
        <v>4823</v>
      </c>
      <c r="K65" s="63"/>
      <c r="L65" s="63"/>
      <c r="M65" s="63">
        <f>ROUND(M61*M64%,)-3000+6</f>
        <v>35007</v>
      </c>
      <c r="N65" s="63"/>
      <c r="O65" s="63">
        <f>ROUND(O61*O64%,)-1</f>
        <v>8077</v>
      </c>
      <c r="P65" s="63"/>
    </row>
    <row r="66" spans="2:16" ht="18" customHeight="1" x14ac:dyDescent="0.25">
      <c r="D66" s="53"/>
      <c r="E66" s="53"/>
      <c r="F66" s="53"/>
      <c r="G66" s="61" t="s">
        <v>19</v>
      </c>
      <c r="H66" s="61"/>
      <c r="I66" s="61"/>
      <c r="J66" s="60">
        <f>J65+M65+O65+1000-900</f>
        <v>48007</v>
      </c>
      <c r="K66" s="61"/>
      <c r="L66" s="61"/>
      <c r="M66" s="57"/>
      <c r="N66" s="57"/>
      <c r="O66" s="57"/>
      <c r="P66" s="57"/>
    </row>
  </sheetData>
  <mergeCells count="67">
    <mergeCell ref="D15:E15"/>
    <mergeCell ref="G15:I15"/>
    <mergeCell ref="J15:K15"/>
    <mergeCell ref="J51:L51"/>
    <mergeCell ref="D27:E27"/>
    <mergeCell ref="G27:I27"/>
    <mergeCell ref="J27:K27"/>
    <mergeCell ref="D34:E34"/>
    <mergeCell ref="G34:I34"/>
    <mergeCell ref="J34:K34"/>
    <mergeCell ref="D41:E41"/>
    <mergeCell ref="G41:I41"/>
    <mergeCell ref="J41:K41"/>
    <mergeCell ref="D49:E49"/>
    <mergeCell ref="G49:I49"/>
    <mergeCell ref="J49:K49"/>
    <mergeCell ref="M66:N66"/>
    <mergeCell ref="G65:I65"/>
    <mergeCell ref="J65:L65"/>
    <mergeCell ref="J63:L63"/>
    <mergeCell ref="M64:N64"/>
    <mergeCell ref="M65:N65"/>
    <mergeCell ref="G64:I64"/>
    <mergeCell ref="G66:I66"/>
    <mergeCell ref="O66:P66"/>
    <mergeCell ref="O65:P65"/>
    <mergeCell ref="O60:P60"/>
    <mergeCell ref="O61:P61"/>
    <mergeCell ref="O62:P62"/>
    <mergeCell ref="O63:P63"/>
    <mergeCell ref="O64:P64"/>
    <mergeCell ref="M60:N60"/>
    <mergeCell ref="M61:N61"/>
    <mergeCell ref="M62:N62"/>
    <mergeCell ref="M63:N63"/>
    <mergeCell ref="B59:F59"/>
    <mergeCell ref="B60:F60"/>
    <mergeCell ref="B61:F61"/>
    <mergeCell ref="G61:I61"/>
    <mergeCell ref="J60:L60"/>
    <mergeCell ref="J61:L61"/>
    <mergeCell ref="G60:I60"/>
    <mergeCell ref="G63:I63"/>
    <mergeCell ref="O59:P59"/>
    <mergeCell ref="J58:L58"/>
    <mergeCell ref="M58:N58"/>
    <mergeCell ref="O58:P58"/>
    <mergeCell ref="G59:I59"/>
    <mergeCell ref="M59:N59"/>
    <mergeCell ref="G58:I58"/>
    <mergeCell ref="J59:L59"/>
    <mergeCell ref="A1:O1"/>
    <mergeCell ref="A2:O2"/>
    <mergeCell ref="B64:F64"/>
    <mergeCell ref="D66:F66"/>
    <mergeCell ref="B62:F62"/>
    <mergeCell ref="J53:L53"/>
    <mergeCell ref="K54:L54"/>
    <mergeCell ref="G62:I62"/>
    <mergeCell ref="J62:L62"/>
    <mergeCell ref="D21:E21"/>
    <mergeCell ref="G21:I21"/>
    <mergeCell ref="J21:K21"/>
    <mergeCell ref="J64:L64"/>
    <mergeCell ref="J66:L66"/>
    <mergeCell ref="D56:L56"/>
    <mergeCell ref="B58:F58"/>
  </mergeCells>
  <pageMargins left="0.72" right="0.2" top="0.75" bottom="0.32" header="0.3" footer="0.24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abSelected="1" topLeftCell="A32" zoomScale="115" zoomScaleNormal="115" workbookViewId="0">
      <selection activeCell="C39" sqref="C39"/>
    </sheetView>
  </sheetViews>
  <sheetFormatPr defaultRowHeight="18" customHeight="1" x14ac:dyDescent="0.25"/>
  <cols>
    <col min="1" max="1" width="3.42578125" style="38" customWidth="1"/>
    <col min="2" max="2" width="46.42578125" style="1" customWidth="1"/>
    <col min="3" max="3" width="9.140625" style="1"/>
    <col min="4" max="4" width="2.140625" style="1" customWidth="1"/>
    <col min="5" max="5" width="2.28515625" style="1" customWidth="1"/>
    <col min="6" max="6" width="5.7109375" style="1" customWidth="1"/>
    <col min="7" max="7" width="2.85546875" style="1" customWidth="1"/>
    <col min="8" max="8" width="5" style="1" customWidth="1"/>
    <col min="9" max="9" width="3" style="1" customWidth="1"/>
    <col min="10" max="10" width="5.140625" style="1" customWidth="1"/>
    <col min="11" max="11" width="3" style="1" customWidth="1"/>
    <col min="12" max="12" width="4" style="1" customWidth="1"/>
    <col min="13" max="13" width="3.7109375" style="1" customWidth="1"/>
    <col min="14" max="14" width="8.140625" style="45" customWidth="1"/>
    <col min="15" max="15" width="3.140625" style="1" customWidth="1"/>
    <col min="16" max="16384" width="9.140625" style="1"/>
  </cols>
  <sheetData>
    <row r="1" spans="1:18" ht="18" customHeight="1" x14ac:dyDescent="0.25">
      <c r="A1" s="78">
        <v>15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8" ht="18" customHeight="1" x14ac:dyDescent="0.25">
      <c r="A2" s="86" t="s">
        <v>57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8" ht="18" customHeight="1" x14ac:dyDescent="0.25">
      <c r="A3" s="87" t="s">
        <v>63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49"/>
      <c r="Q3" s="41"/>
    </row>
    <row r="4" spans="1:18" ht="18" customHeight="1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49"/>
      <c r="Q4" s="41"/>
    </row>
    <row r="5" spans="1:18" ht="10.5" customHeight="1" thickBot="1" x14ac:dyDescent="0.3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</row>
    <row r="6" spans="1:18" ht="18" customHeight="1" thickBot="1" x14ac:dyDescent="0.3">
      <c r="A6" s="50" t="s">
        <v>44</v>
      </c>
      <c r="B6" s="51" t="s">
        <v>52</v>
      </c>
      <c r="C6" s="76" t="s">
        <v>53</v>
      </c>
      <c r="D6" s="76"/>
      <c r="E6" s="76"/>
      <c r="F6" s="76" t="s">
        <v>54</v>
      </c>
      <c r="G6" s="76"/>
      <c r="H6" s="76"/>
      <c r="I6" s="76"/>
      <c r="J6" s="76" t="s">
        <v>55</v>
      </c>
      <c r="K6" s="76"/>
      <c r="L6" s="76"/>
      <c r="M6" s="76" t="s">
        <v>56</v>
      </c>
      <c r="N6" s="76"/>
      <c r="O6" s="77"/>
    </row>
    <row r="7" spans="1:18" ht="18" customHeight="1" x14ac:dyDescent="0.25">
      <c r="A7" s="52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8" ht="18" customHeight="1" x14ac:dyDescent="0.25">
      <c r="A8" s="38">
        <v>1</v>
      </c>
      <c r="B8" s="75" t="s">
        <v>48</v>
      </c>
      <c r="C8" s="3"/>
    </row>
    <row r="9" spans="1:18" ht="18" customHeight="1" x14ac:dyDescent="0.25">
      <c r="B9" s="75"/>
    </row>
    <row r="10" spans="1:18" ht="18" customHeight="1" x14ac:dyDescent="0.25"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46"/>
      <c r="O10" s="38"/>
      <c r="P10" s="38"/>
      <c r="Q10" s="38"/>
    </row>
    <row r="11" spans="1:18" ht="18" customHeight="1" x14ac:dyDescent="0.25">
      <c r="B11" s="38"/>
      <c r="C11" s="25">
        <v>3825</v>
      </c>
      <c r="D11" s="53" t="s">
        <v>25</v>
      </c>
      <c r="E11" s="53"/>
      <c r="F11" s="15" t="s">
        <v>32</v>
      </c>
      <c r="G11" s="58">
        <v>2117.5</v>
      </c>
      <c r="H11" s="58"/>
      <c r="I11" s="58"/>
      <c r="J11" s="59" t="s">
        <v>33</v>
      </c>
      <c r="K11" s="59"/>
      <c r="L11" s="59"/>
      <c r="M11" s="38" t="s">
        <v>34</v>
      </c>
      <c r="N11" s="46">
        <f>ROUND(C11*G11/1000,)</f>
        <v>8099</v>
      </c>
      <c r="O11" s="38" t="s">
        <v>51</v>
      </c>
      <c r="P11" s="38"/>
      <c r="Q11" s="38"/>
      <c r="R11" s="38"/>
    </row>
    <row r="12" spans="1:18" ht="18" customHeight="1" x14ac:dyDescent="0.25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46"/>
      <c r="O12" s="38"/>
      <c r="P12" s="38"/>
      <c r="Q12" s="38"/>
      <c r="R12" s="38"/>
    </row>
    <row r="13" spans="1:18" ht="18" customHeight="1" x14ac:dyDescent="0.25">
      <c r="A13" s="38">
        <v>2</v>
      </c>
      <c r="B13" s="75" t="s">
        <v>50</v>
      </c>
    </row>
    <row r="14" spans="1:18" ht="18" customHeight="1" x14ac:dyDescent="0.25">
      <c r="B14" s="75"/>
    </row>
    <row r="15" spans="1:18" ht="18" customHeight="1" x14ac:dyDescent="0.25">
      <c r="B15" s="75"/>
    </row>
    <row r="16" spans="1:18" ht="18" customHeight="1" x14ac:dyDescent="0.25">
      <c r="B16" s="38"/>
      <c r="C16" s="25">
        <f>C11</f>
        <v>3825</v>
      </c>
      <c r="D16" s="53" t="s">
        <v>25</v>
      </c>
      <c r="E16" s="53"/>
      <c r="F16" s="15" t="s">
        <v>32</v>
      </c>
      <c r="G16" s="58">
        <v>263</v>
      </c>
      <c r="H16" s="58"/>
      <c r="I16" s="58"/>
      <c r="J16" s="59" t="s">
        <v>33</v>
      </c>
      <c r="K16" s="59"/>
      <c r="L16" s="59"/>
      <c r="M16" s="38" t="s">
        <v>34</v>
      </c>
      <c r="N16" s="46">
        <f>ROUND(C16*G16/1000,)</f>
        <v>1006</v>
      </c>
      <c r="O16" s="42" t="s">
        <v>51</v>
      </c>
    </row>
    <row r="18" spans="1:15" ht="18" customHeight="1" x14ac:dyDescent="0.25">
      <c r="A18" s="38">
        <v>3</v>
      </c>
      <c r="B18" s="74" t="s">
        <v>49</v>
      </c>
    </row>
    <row r="19" spans="1:15" ht="18" customHeight="1" x14ac:dyDescent="0.25">
      <c r="B19" s="74"/>
    </row>
    <row r="20" spans="1:15" ht="18" customHeight="1" x14ac:dyDescent="0.25">
      <c r="B20" s="74"/>
    </row>
    <row r="21" spans="1:15" ht="18" customHeight="1" x14ac:dyDescent="0.25">
      <c r="B21" s="74"/>
      <c r="N21" s="46"/>
      <c r="O21" s="38"/>
    </row>
    <row r="22" spans="1:15" ht="7.5" customHeight="1" x14ac:dyDescent="0.25">
      <c r="A22" s="42"/>
      <c r="B22" s="74"/>
      <c r="N22" s="46"/>
      <c r="O22" s="42"/>
    </row>
    <row r="23" spans="1:15" ht="18" customHeight="1" x14ac:dyDescent="0.25">
      <c r="B23" s="38"/>
      <c r="C23" s="25">
        <f>C16</f>
        <v>3825</v>
      </c>
      <c r="D23" s="53" t="s">
        <v>25</v>
      </c>
      <c r="E23" s="53"/>
      <c r="F23" s="15" t="s">
        <v>32</v>
      </c>
      <c r="G23" s="58">
        <v>5119.62</v>
      </c>
      <c r="H23" s="58"/>
      <c r="I23" s="58"/>
      <c r="J23" s="59" t="s">
        <v>33</v>
      </c>
      <c r="K23" s="59"/>
      <c r="L23" s="59"/>
      <c r="M23" s="38" t="s">
        <v>34</v>
      </c>
      <c r="N23" s="46">
        <f>ROUND(C23*G23/1000,)</f>
        <v>19583</v>
      </c>
      <c r="O23" s="42" t="s">
        <v>51</v>
      </c>
    </row>
    <row r="25" spans="1:15" ht="18" customHeight="1" x14ac:dyDescent="0.25">
      <c r="A25" s="38">
        <v>4</v>
      </c>
      <c r="B25" s="74" t="s">
        <v>58</v>
      </c>
    </row>
    <row r="26" spans="1:15" ht="18" customHeight="1" x14ac:dyDescent="0.25">
      <c r="B26" s="74"/>
    </row>
    <row r="27" spans="1:15" ht="18" customHeight="1" x14ac:dyDescent="0.25">
      <c r="B27" s="38"/>
      <c r="C27" s="25">
        <v>1350</v>
      </c>
      <c r="D27" s="53" t="s">
        <v>25</v>
      </c>
      <c r="E27" s="53"/>
      <c r="F27" s="15" t="s">
        <v>32</v>
      </c>
      <c r="G27" s="58">
        <v>8694.9500000000007</v>
      </c>
      <c r="H27" s="58"/>
      <c r="I27" s="58"/>
      <c r="J27" s="59" t="s">
        <v>33</v>
      </c>
      <c r="K27" s="59"/>
      <c r="L27" s="59"/>
      <c r="M27" s="38" t="s">
        <v>34</v>
      </c>
      <c r="N27" s="46">
        <f>ROUND(C27*G27/100,)</f>
        <v>117382</v>
      </c>
      <c r="O27" s="42" t="s">
        <v>51</v>
      </c>
    </row>
    <row r="29" spans="1:15" ht="18" customHeight="1" x14ac:dyDescent="0.25">
      <c r="A29" s="38">
        <v>5</v>
      </c>
      <c r="B29" s="74" t="s">
        <v>59</v>
      </c>
    </row>
    <row r="30" spans="1:15" ht="18" customHeight="1" x14ac:dyDescent="0.25">
      <c r="A30" s="42"/>
      <c r="B30" s="74"/>
    </row>
    <row r="31" spans="1:15" ht="18" customHeight="1" x14ac:dyDescent="0.25">
      <c r="B31" s="74"/>
    </row>
    <row r="32" spans="1:15" ht="18" customHeight="1" x14ac:dyDescent="0.25">
      <c r="B32" s="74"/>
      <c r="D32" s="38"/>
      <c r="E32" s="38"/>
      <c r="F32" s="25"/>
      <c r="G32" s="38"/>
      <c r="H32" s="25"/>
      <c r="I32" s="38"/>
      <c r="J32" s="38"/>
      <c r="K32" s="38"/>
      <c r="L32" s="38"/>
      <c r="M32" s="38"/>
      <c r="N32" s="46"/>
      <c r="O32" s="38"/>
    </row>
    <row r="33" spans="1:15" ht="18" customHeight="1" x14ac:dyDescent="0.25">
      <c r="B33" s="38"/>
      <c r="C33" s="25">
        <v>900</v>
      </c>
      <c r="D33" s="53" t="s">
        <v>25</v>
      </c>
      <c r="E33" s="53"/>
      <c r="F33" s="15" t="s">
        <v>32</v>
      </c>
      <c r="G33" s="58">
        <v>14429.25</v>
      </c>
      <c r="H33" s="58"/>
      <c r="I33" s="58"/>
      <c r="J33" s="59" t="s">
        <v>43</v>
      </c>
      <c r="K33" s="59"/>
      <c r="L33" s="59"/>
      <c r="M33" s="38" t="s">
        <v>34</v>
      </c>
      <c r="N33" s="46">
        <f>ROUND(C33*G33/100,)</f>
        <v>129863</v>
      </c>
      <c r="O33" s="42" t="s">
        <v>51</v>
      </c>
    </row>
    <row r="35" spans="1:15" ht="18" customHeight="1" x14ac:dyDescent="0.25">
      <c r="A35" s="38">
        <v>6</v>
      </c>
      <c r="B35" s="75" t="s">
        <v>60</v>
      </c>
    </row>
    <row r="36" spans="1:15" ht="18" customHeight="1" x14ac:dyDescent="0.25">
      <c r="B36" s="75"/>
    </row>
    <row r="37" spans="1:15" ht="18" customHeight="1" x14ac:dyDescent="0.25">
      <c r="B37" s="75"/>
      <c r="D37" s="38"/>
      <c r="E37" s="38"/>
      <c r="F37" s="25"/>
      <c r="G37" s="38"/>
      <c r="H37" s="40"/>
      <c r="I37" s="38"/>
      <c r="J37" s="25"/>
      <c r="K37" s="38"/>
      <c r="L37" s="38"/>
      <c r="M37" s="38"/>
      <c r="N37" s="46"/>
      <c r="O37" s="38"/>
    </row>
    <row r="38" spans="1:15" ht="18" customHeight="1" x14ac:dyDescent="0.25">
      <c r="B38" s="38"/>
      <c r="C38" s="25">
        <v>177</v>
      </c>
      <c r="D38" s="53" t="s">
        <v>36</v>
      </c>
      <c r="E38" s="53"/>
      <c r="F38" s="15" t="s">
        <v>32</v>
      </c>
      <c r="G38" s="58">
        <v>3127.41</v>
      </c>
      <c r="H38" s="58"/>
      <c r="I38" s="58"/>
      <c r="J38" s="59" t="s">
        <v>40</v>
      </c>
      <c r="K38" s="59"/>
      <c r="L38" s="59"/>
      <c r="M38" s="28" t="s">
        <v>34</v>
      </c>
      <c r="N38" s="47">
        <f>ROUND(C38*G38/100,)</f>
        <v>5536</v>
      </c>
      <c r="O38" s="28" t="s">
        <v>51</v>
      </c>
    </row>
    <row r="39" spans="1:15" ht="18" customHeight="1" x14ac:dyDescent="0.25">
      <c r="B39" s="38"/>
      <c r="C39" s="25"/>
      <c r="D39" s="38"/>
      <c r="E39" s="38"/>
      <c r="F39" s="15"/>
      <c r="G39" s="39"/>
      <c r="H39" s="39"/>
      <c r="I39" s="39"/>
      <c r="J39" s="56" t="s">
        <v>19</v>
      </c>
      <c r="K39" s="56"/>
      <c r="L39" s="56"/>
      <c r="M39" s="22" t="s">
        <v>34</v>
      </c>
      <c r="N39" s="48">
        <f>N38+N33+N27+N23+N16+N11</f>
        <v>281469</v>
      </c>
      <c r="O39" s="44" t="s">
        <v>51</v>
      </c>
    </row>
    <row r="40" spans="1:15" ht="18" customHeight="1" x14ac:dyDescent="0.3">
      <c r="B40" s="38"/>
      <c r="C40" s="25"/>
      <c r="D40" s="38"/>
      <c r="E40" s="38"/>
      <c r="F40" s="15"/>
      <c r="G40" s="81" t="s">
        <v>61</v>
      </c>
      <c r="H40" s="81"/>
      <c r="I40" s="81"/>
      <c r="J40" s="81"/>
      <c r="K40" s="81"/>
      <c r="L40" s="81"/>
      <c r="M40" s="36" t="s">
        <v>34</v>
      </c>
      <c r="N40" s="82">
        <f>ROUND(N39*37.49%,)</f>
        <v>105523</v>
      </c>
      <c r="O40" s="85" t="s">
        <v>51</v>
      </c>
    </row>
    <row r="41" spans="1:15" ht="18" customHeight="1" x14ac:dyDescent="0.3">
      <c r="I41" s="84" t="s">
        <v>62</v>
      </c>
      <c r="J41" s="84"/>
      <c r="K41" s="84"/>
      <c r="L41" s="84"/>
      <c r="M41" s="19" t="s">
        <v>34</v>
      </c>
      <c r="N41" s="83">
        <f>N39+N40</f>
        <v>386992</v>
      </c>
      <c r="O41" s="19" t="s">
        <v>51</v>
      </c>
    </row>
    <row r="42" spans="1:15" ht="18" customHeight="1" x14ac:dyDescent="0.3">
      <c r="A42" s="43"/>
      <c r="I42" s="88"/>
      <c r="J42" s="88"/>
      <c r="K42" s="88"/>
      <c r="L42" s="88"/>
      <c r="M42" s="19"/>
      <c r="N42" s="83"/>
      <c r="O42" s="19"/>
    </row>
  </sheetData>
  <mergeCells count="35">
    <mergeCell ref="G40:L40"/>
    <mergeCell ref="I41:L41"/>
    <mergeCell ref="J39:L39"/>
    <mergeCell ref="D33:E33"/>
    <mergeCell ref="G33:I33"/>
    <mergeCell ref="D38:E38"/>
    <mergeCell ref="G38:I38"/>
    <mergeCell ref="A1:O1"/>
    <mergeCell ref="A3:O4"/>
    <mergeCell ref="C6:E6"/>
    <mergeCell ref="F6:I6"/>
    <mergeCell ref="J11:L11"/>
    <mergeCell ref="A2:O2"/>
    <mergeCell ref="D11:E11"/>
    <mergeCell ref="G11:I11"/>
    <mergeCell ref="A5:O5"/>
    <mergeCell ref="B8:B9"/>
    <mergeCell ref="J38:L38"/>
    <mergeCell ref="J6:L6"/>
    <mergeCell ref="M6:O6"/>
    <mergeCell ref="B18:B22"/>
    <mergeCell ref="B13:B15"/>
    <mergeCell ref="J16:L16"/>
    <mergeCell ref="J23:L23"/>
    <mergeCell ref="D23:E23"/>
    <mergeCell ref="G23:I23"/>
    <mergeCell ref="D27:E27"/>
    <mergeCell ref="G27:I27"/>
    <mergeCell ref="G16:I16"/>
    <mergeCell ref="D16:E16"/>
    <mergeCell ref="B25:B26"/>
    <mergeCell ref="B29:B32"/>
    <mergeCell ref="B35:B37"/>
    <mergeCell ref="J27:L27"/>
    <mergeCell ref="J33:L33"/>
  </mergeCells>
  <pageMargins left="0.49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2017-01-23T00:00:16Z</cp:lastPrinted>
  <dcterms:created xsi:type="dcterms:W3CDTF">2017-01-06T17:56:12Z</dcterms:created>
  <dcterms:modified xsi:type="dcterms:W3CDTF">2017-01-23T00:00:17Z</dcterms:modified>
</cp:coreProperties>
</file>