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activeTab="1"/>
  </bookViews>
  <sheets>
    <sheet name="Chach Jehan Khan" sheetId="1" r:id="rId1"/>
    <sheet name="Chach Jehan Khan (2)" sheetId="17" r:id="rId2"/>
  </sheets>
  <definedNames>
    <definedName name="_xlnm.Print_Area" localSheetId="0">'Chach Jehan Khan'!$A$1:$F$42</definedName>
    <definedName name="_xlnm.Print_Area" localSheetId="1">'Chach Jehan Khan (2)'!$A$1:$F$39</definedName>
    <definedName name="_xlnm.Print_Titles" localSheetId="0">'Chach Jehan Khan'!$5:$5</definedName>
    <definedName name="_xlnm.Print_Titles" localSheetId="1">'Chach Jehan Khan (2)'!$5:$5</definedName>
  </definedNames>
  <calcPr calcId="124519"/>
</workbook>
</file>

<file path=xl/calcChain.xml><?xml version="1.0" encoding="utf-8"?>
<calcChain xmlns="http://schemas.openxmlformats.org/spreadsheetml/2006/main">
  <c r="F30" i="17"/>
  <c r="F29"/>
  <c r="F28"/>
  <c r="F27"/>
  <c r="F26"/>
  <c r="F25"/>
  <c r="F24"/>
  <c r="F23"/>
  <c r="F22"/>
  <c r="F21"/>
  <c r="F20"/>
  <c r="F19"/>
  <c r="F18"/>
  <c r="F17"/>
  <c r="F16"/>
  <c r="F15"/>
  <c r="F14"/>
  <c r="F13"/>
  <c r="F12"/>
  <c r="F11"/>
  <c r="F10"/>
  <c r="F9"/>
  <c r="F8"/>
  <c r="F7"/>
  <c r="F6"/>
  <c r="F33" i="1"/>
  <c r="F32"/>
  <c r="F31"/>
  <c r="F30"/>
  <c r="F29"/>
  <c r="F28"/>
  <c r="F27"/>
  <c r="F26"/>
  <c r="F25"/>
  <c r="F24"/>
  <c r="F23"/>
  <c r="F22"/>
  <c r="F21"/>
  <c r="F20"/>
  <c r="F17"/>
  <c r="F19"/>
  <c r="F18"/>
  <c r="F16"/>
  <c r="F14"/>
  <c r="F13"/>
  <c r="F12"/>
  <c r="F11"/>
  <c r="F15"/>
  <c r="F10"/>
  <c r="F9"/>
  <c r="F8"/>
  <c r="F7"/>
  <c r="F6"/>
</calcChain>
</file>

<file path=xl/sharedStrings.xml><?xml version="1.0" encoding="utf-8"?>
<sst xmlns="http://schemas.openxmlformats.org/spreadsheetml/2006/main" count="153" uniqueCount="86">
  <si>
    <t>Sr. No.</t>
  </si>
  <si>
    <t>Name of Work</t>
  </si>
  <si>
    <t>Qty.</t>
  </si>
  <si>
    <t>Rate</t>
  </si>
  <si>
    <t>Unit</t>
  </si>
  <si>
    <t>Amount</t>
  </si>
  <si>
    <t>SCHEDULE "B" to BID</t>
  </si>
  <si>
    <t>Per %0 Cft</t>
  </si>
  <si>
    <t>Per % Cft</t>
  </si>
  <si>
    <t>Per % Sft</t>
  </si>
  <si>
    <t>TOTAL</t>
  </si>
  <si>
    <t>Excavation in foundation of buildings bridges and other structures including dag belling dressing refilling around structures with excavated earth watering and remaining lead upto 100 feet and lift upto 5 feet (in ordinary soil).</t>
  </si>
  <si>
    <t xml:space="preserve">Cement concrete brick or stone ballast 1 ½” to 2” gauge. Ratio 1:4:8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</si>
  <si>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</si>
  <si>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</si>
  <si>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</si>
  <si>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</si>
  <si>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Per  Cft</t>
  </si>
  <si>
    <t>Per CWT</t>
  </si>
  <si>
    <t xml:space="preserve">Coursed rubble masonry including hammer dressing in plinth and foundation (in cement sand mortar) Ratio 1:4.       </t>
  </si>
  <si>
    <t>SUJAWAL</t>
  </si>
  <si>
    <t>PART-A (NON-RESIDENTIAL B.H.U)</t>
  </si>
  <si>
    <t xml:space="preserve">Filling watering and ramming earth in floor with surplus from foundation lead upto one chain and lift upto 5' ft. </t>
  </si>
  <si>
    <t xml:space="preserve">Filling watering and ramming earth under floor with new earth (excavated from out side) lead upto one chain and lift upto 5' ft. </t>
  </si>
  <si>
    <t>Cement concrete brick or stone ballast 1 ½” to 2” gauge. Ratio 1:5:10.</t>
  </si>
  <si>
    <t xml:space="preserve">Coursed rubble masonry including hammer dressed in F/F super structure with cement sand mortar 1:4. </t>
  </si>
  <si>
    <t xml:space="preserve">P/L 1:3:6 cement concrete solid block masonry wall above 6" in thickness sent in 1:6 cement mortar in Gound Floor super structure i/c racking out joints and curing etc. complete. </t>
  </si>
  <si>
    <t>First class deodar wood wrought joinery in doors and windows etc fixed in position i/c chowkats hold fast rings iron tower bolts chocks degats handles and cards with hooks etc complete deodar paneled glazed or fully glazed 1-¾” thick.(S/I No 7 (b),P-58)</t>
  </si>
  <si>
    <t>Per  Sft</t>
  </si>
  <si>
    <t xml:space="preserve">Cement plaster 1:4 upto 20’ ft height 3/8” thick.  
(S.I.No.11 (a), P-58).
</t>
  </si>
  <si>
    <t xml:space="preserve">Cement pointing raised on stone work in cement mortar 1:3. </t>
  </si>
  <si>
    <t xml:space="preserve">Cement plaster 1:6 upto 20’ ft height 3/4” thick.  
(S.I.No.11 (a), P-58).
</t>
  </si>
  <si>
    <t>Cement Concrete plain i/c placing compacting, finishing and curing, complete (i/c screening and washing of stone aggregate without shuttering. Ratio 1:2:4</t>
  </si>
  <si>
    <t xml:space="preserve">Laying floor of approved with glazed tile 1/4" thick in white cement 1.2 over 3/4" thick cement mortar 1:2 complete. </t>
  </si>
  <si>
    <t xml:space="preserve">White glazed tiles 1/4" thick dado jointed in white cement and laid over 1/2" cement sand mortar 3/4" thick including finishing. </t>
  </si>
  <si>
    <t>Providing and laying tiles glazed 6”x 6”x1/4” on floor or wall facing in required color and pattern of style specification jointed in with cement and pigment or over a base of 1:2 gray cement mortar ¾” thick including washing and filling of joints with slurry of white cement and pigment desired shape with fixing, coloring and cost of wax polish etc complete including cutting tiles to proper profile.(S.I.No.60,P-47)</t>
  </si>
  <si>
    <t>P/L C.C topping 1:2:4 i/c surface finishing and dividing into panels 1” thick (S/I No 16 (a), P-42).</t>
  </si>
  <si>
    <t xml:space="preserve">Two coats of bitumen laid hot using 34 Lbs per % Sft over roof and sand blinded one cft % Sft. (S.I No 13, P-35) </t>
  </si>
  <si>
    <t>Primary coat of chalk under distemper. (S.I.No.23, P.54)</t>
  </si>
  <si>
    <t>Distempering 2 coats (S.I No 24 (b), P-54)</t>
  </si>
  <si>
    <t>Painting new surface Preparing surface and painting doors and windows three coats. (S.I No 5 (c), P-70)</t>
  </si>
  <si>
    <t>Supplying &amp; fixing in position iron steel grill of approved design of ¾”x1/4” size flat from i/c painting three coats. etc complete (Weight not to be less than 3.7 lbs/Sq. Foot of finished grill). (S.I No 26, P-93)</t>
  </si>
  <si>
    <t>Per Sft</t>
  </si>
  <si>
    <t xml:space="preserve">M/F Steel Grated doors completed with lacking arrangement angle iron fram 2"x2"x3/8" square bars 4" center to centre. </t>
  </si>
  <si>
    <t>Galvanized wire gauze fixed to chowkaths with ¾“ thick deodar strip and screws. (S.I No 14 (d) P-60)</t>
  </si>
  <si>
    <t>UP-GRADATION OF DISPENSARY TO BASIC HEALTH UNIT CHACH JEHAN KHAN TALUKA SHAH BUNDER, DISTRICT SUJAWAL. (MAIN BUILDING B.H.U I/C C/WALL)</t>
  </si>
  <si>
    <t xml:space="preserve">First class deodar wood wrought joinery work in wire gauze door and windows with 22 S.W.G Galvanized wire gauze 144 Mesh per Square inch iron fittings complete 1-1/2" thick deodar wood framing i/c wire gauze with spring hinges. </t>
  </si>
  <si>
    <t>BUILDING DIVISION</t>
  </si>
  <si>
    <t>P/F Orissa type white or color glazed earthen ware W.C pan with cost of low level plastic flush tank of 3 gallons capacity of approved quality i/c making requisite number of holes in wall , plinth  and floor and making good in cement  concrete 1:2:4 .W.C pan orisa type 23” with plastic tank of low down 3 gallons C.I trap and C.I thumble (Superior quality).With 4” dia C.I trap</t>
  </si>
  <si>
    <t>Each.</t>
  </si>
  <si>
    <t>P/F 22”x16” lavatory basin with glazed earthen ware complete with and i/c cost of W.I or C.I cantilever brackets 6” built into wall, painted with 2coats after a primary coat of red lead pigment, a pair of ½ rubber plug and chrome brass plate of approved design pattern, 1-1/4dia meloable iron C.P brass stop, malleable iron or brass union and making required no of holes in walls, plain and floor for pipe connection and making good in cement concrete 1:2:4..(Standard Pattern). (S.I.No.8, P-3)</t>
  </si>
  <si>
    <t>Each</t>
  </si>
  <si>
    <t>P/F 6”x4”or 6”x3” C.I floor trap of approved self and design with a screwed down with or without a vent arm complete &amp; making requisite number of holes in wall plinth with c.c 1:2:4. (S.I No. 23 P-5)</t>
  </si>
  <si>
    <t>4 Nos.</t>
  </si>
  <si>
    <t xml:space="preserve">P/F  in position nyloon connection complete with ½”dia  brass stop cock with pair of brass nuts and lining joints to nyloon connection. (S.I.No.26,.P-06) </t>
  </si>
  <si>
    <t>8 Nos.</t>
  </si>
  <si>
    <t xml:space="preserve">P/F 4” dia. soil &amp; vent pipe i/c cutting fitting i/c extra painting to match the colour of the building.(S.I No. 1 Page No-8). </t>
  </si>
  <si>
    <t>36 RFT</t>
  </si>
  <si>
    <t>P.RFT</t>
  </si>
  <si>
    <t xml:space="preserve">P/F 4" dia C.I Plain bend cutting, fitting and extra painting to the match the colour of the building. </t>
  </si>
  <si>
    <t>P/F 4”x4”x4” dia C.I branches of the required degree with access door rubber washer 1/8” thick &amp; bolts, nuts i/c extra painting to much the colour of the building.(S.I No. 5 ,Page No-8).</t>
  </si>
  <si>
    <t xml:space="preserve">P/F 4" dia C.I Off set of various length i/c extra painting to match the colour of the building. </t>
  </si>
  <si>
    <t>Providing G.I. pipe and specials clamps i/c cutting, fitting and i/c the cost of breaking through walls and roof 6” built into walls and making good etc painting two coats after cleaning the pipe with white zink paint with pigment to match the colour of the building and testing with water to a head of 200ft and handling (Internal) (S.I No.1 Page No-11).</t>
  </si>
  <si>
    <t>80 RFT</t>
  </si>
  <si>
    <t>100 RFT</t>
  </si>
  <si>
    <t>P/L R.C.C pipe and colours of class”B’ fixing in trenches i/c cutting and fitting and jointing with max phaltic composition and cement mortar (1:1) i/c testing with water to head of 15’ft (6”dia). (S.I No. 2 (a) Page No-15+16). 6”dia pipe.</t>
  </si>
  <si>
    <t>40 RFT</t>
  </si>
  <si>
    <t>240 RFT</t>
  </si>
  <si>
    <t>9" Dia</t>
  </si>
  <si>
    <t>P/F Handle Valves China (S.I.No. 7, P. # 14)</t>
  </si>
  <si>
    <t xml:space="preserve">4 Nos. </t>
  </si>
  <si>
    <t xml:space="preserve">3/4" dia. </t>
  </si>
  <si>
    <t>P/F 24”x12” beveled mirror of Belgium glass complete with 1/8” thick hard board &amp; c.p screw fixed to wooden pleat . (S.I No. 3 P-No-7). a) Standard Pattern.</t>
  </si>
  <si>
    <t>S/F long bib cock of superior quality with C.P. head ½”dia. (S.I No.15 (a) Page No-15).</t>
  </si>
  <si>
    <t>S/F concealed tee stop cock superior quality with C.P head 1/2" dia (S.I. No. 22, P. No. 18)</t>
  </si>
  <si>
    <t xml:space="preserve">8 Nos. </t>
  </si>
  <si>
    <t>S/F concealed stop cock superior quality with C.P head 1/2" dia (S.I.No. 21, P. No. 18)</t>
  </si>
  <si>
    <t>S/F swan type pillar cock of superior quality with crystal head. (S.I.No.18 (b),P.No.16).</t>
  </si>
  <si>
    <t>S/F Jet shower with rod of superior  quality with C.P. head ½”dia.(S.I No. 17,P. No-15).</t>
  </si>
  <si>
    <t xml:space="preserve">Construction of main hole or inspection chamber for the required dia of circular sewer   3’-6” depth with walls of B.B in cement mortar 1:3 cement plaster ½” tb: inside walls and over branches and cannels i/o fixing C.I. M.hole cover with frame of clear opening 1x14 of 1.75 cwt embedded in plain C.C 1:2:4 from the face of wall and fixing 1”dia M.S steps 6” wide projection at 12”C/C duly painted etc complete as per specification and drawing No:DP/1 of  P.H.E southern zone. (S.I No. 1 Page No-39).  </t>
  </si>
  <si>
    <t xml:space="preserve">Supplying &amp; Fixing Piston Pump set 1 H.P Single Phase 220 Volts with (1”x1”) suction &amp; delivery (local make) (N-Schedule Items).  </t>
  </si>
  <si>
    <t xml:space="preserve">1 No. </t>
  </si>
  <si>
    <t xml:space="preserve">P/F Water Pumping Set 2 H.P Mono Block Single Phase 220 Volts with 1-1/2” x1-1/2” suction &amp; delivery 120 Ft head i/c making C.C 1:3:6 plate form of required size &amp; fixing with nuts &amp; bolts etc complete in all respect. (N-Schedule Items).     </t>
  </si>
  <si>
    <t>S/F fiber glass tank of approved quality and design and wall thickness as specified i/c cost of nuts, bolts and fixing in platform of cement concrete 1:3:6 and making connection for inlet and out let and over pipes etc complete. 6000 Gallons wall thickness 4.50 mm. (S.I No.3 (b), Page No-18).</t>
  </si>
  <si>
    <t xml:space="preserve">2 Nos. </t>
  </si>
  <si>
    <t>PART-B (WATER SUPPLY AND DRAINAGE WORK)</t>
  </si>
</sst>
</file>

<file path=xl/styles.xml><?xml version="1.0" encoding="utf-8"?>
<styleSheet xmlns="http://schemas.openxmlformats.org/spreadsheetml/2006/main">
  <numFmts count="2">
    <numFmt numFmtId="43" formatCode="_(* #,##0.00_);_(* \(#,##0.00\);_(* &quot;-&quot;??_);_(@_)"/>
    <numFmt numFmtId="164" formatCode="_(* #,##0_);_(* \(#,##0\);_(* &quot;-&quot;??_);_(@_)"/>
  </numFmts>
  <fonts count="9">
    <font>
      <sz val="11"/>
      <color theme="1"/>
      <name val="Calibri"/>
      <family val="2"/>
      <scheme val="minor"/>
    </font>
    <font>
      <sz val="11"/>
      <color theme="1"/>
      <name val="Calibri"/>
      <family val="2"/>
      <scheme val="minor"/>
    </font>
    <font>
      <sz val="10"/>
      <color theme="1"/>
      <name val="Arial"/>
      <family val="2"/>
    </font>
    <font>
      <b/>
      <sz val="10"/>
      <color theme="1"/>
      <name val="Arial"/>
      <family val="2"/>
    </font>
    <font>
      <b/>
      <u/>
      <sz val="14"/>
      <color theme="1"/>
      <name val="Arial"/>
      <family val="2"/>
    </font>
    <font>
      <sz val="10"/>
      <name val="Arial"/>
      <family val="2"/>
    </font>
    <font>
      <b/>
      <sz val="11"/>
      <color theme="1"/>
      <name val="Arial"/>
      <family val="2"/>
    </font>
    <font>
      <b/>
      <sz val="12"/>
      <color theme="1"/>
      <name val="Arial"/>
      <family val="2"/>
    </font>
    <font>
      <sz val="11"/>
      <color theme="1"/>
      <name val="Times New Roman"/>
      <family val="1"/>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xf numFmtId="43" fontId="1" fillId="0" borderId="0" applyFont="0" applyFill="0" applyBorder="0" applyAlignment="0" applyProtection="0"/>
    <xf numFmtId="0" fontId="5" fillId="0" borderId="0"/>
    <xf numFmtId="43" fontId="5" fillId="0" borderId="0" applyFont="0" applyFill="0" applyBorder="0" applyAlignment="0" applyProtection="0"/>
  </cellStyleXfs>
  <cellXfs count="37">
    <xf numFmtId="0" fontId="0" fillId="0" borderId="0" xfId="0"/>
    <xf numFmtId="0" fontId="2" fillId="0" borderId="0" xfId="0" applyFont="1"/>
    <xf numFmtId="0" fontId="2" fillId="0" borderId="0" xfId="0" applyFont="1" applyAlignment="1">
      <alignment horizontal="center" vertical="top" wrapText="1"/>
    </xf>
    <xf numFmtId="0" fontId="2" fillId="0" borderId="0" xfId="0" applyFont="1" applyAlignment="1">
      <alignment horizontal="justify" vertical="top" wrapText="1"/>
    </xf>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164" fontId="3" fillId="0" borderId="1" xfId="1" applyNumberFormat="1" applyFont="1" applyBorder="1" applyAlignment="1">
      <alignment horizontal="justify" vertical="top" wrapText="1"/>
    </xf>
    <xf numFmtId="164" fontId="2" fillId="0" borderId="0" xfId="0" applyNumberFormat="1" applyFont="1" applyAlignment="1">
      <alignment horizontal="justify" vertical="top" wrapText="1"/>
    </xf>
    <xf numFmtId="0" fontId="3" fillId="0" borderId="0" xfId="0" applyFont="1" applyAlignment="1">
      <alignment horizontal="justify" vertical="top" wrapText="1"/>
    </xf>
    <xf numFmtId="164" fontId="2" fillId="0" borderId="0" xfId="1" applyNumberFormat="1" applyFont="1" applyAlignment="1">
      <alignment horizontal="justify" vertical="top" wrapText="1"/>
    </xf>
    <xf numFmtId="0" fontId="2" fillId="0" borderId="0" xfId="0" applyFont="1" applyAlignment="1">
      <alignment horizontal="justify" vertical="top" wrapText="1"/>
    </xf>
    <xf numFmtId="0" fontId="2" fillId="0" borderId="0" xfId="0" applyFont="1" applyAlignment="1">
      <alignment horizontal="center" vertical="top" wrapText="1"/>
    </xf>
    <xf numFmtId="0" fontId="8" fillId="0" borderId="1" xfId="0" applyFont="1" applyBorder="1" applyAlignment="1">
      <alignment horizontal="center" vertical="top" wrapText="1"/>
    </xf>
    <xf numFmtId="43" fontId="8" fillId="0" borderId="1" xfId="1" applyFont="1" applyBorder="1" applyAlignment="1">
      <alignment horizontal="center" vertical="top" wrapText="1"/>
    </xf>
    <xf numFmtId="0" fontId="2" fillId="0" borderId="5" xfId="0" applyFont="1" applyBorder="1" applyAlignment="1">
      <alignment horizontal="center" vertical="top" wrapText="1"/>
    </xf>
    <xf numFmtId="0" fontId="2" fillId="0" borderId="5" xfId="0" applyFont="1" applyBorder="1" applyAlignment="1">
      <alignment horizontal="justify" vertical="top" wrapText="1"/>
    </xf>
    <xf numFmtId="43" fontId="2" fillId="0" borderId="5" xfId="1" applyFont="1" applyBorder="1" applyAlignment="1">
      <alignment horizontal="justify" vertical="top" wrapText="1"/>
    </xf>
    <xf numFmtId="164" fontId="2" fillId="0" borderId="5" xfId="0" applyNumberFormat="1" applyFont="1" applyBorder="1" applyAlignment="1">
      <alignment horizontal="justify" vertical="top" wrapText="1"/>
    </xf>
    <xf numFmtId="0" fontId="2" fillId="0" borderId="6" xfId="0" applyFont="1" applyBorder="1" applyAlignment="1">
      <alignment horizontal="center" vertical="top" wrapText="1"/>
    </xf>
    <xf numFmtId="0" fontId="2" fillId="0" borderId="6" xfId="0" applyFont="1" applyBorder="1" applyAlignment="1">
      <alignment horizontal="justify" vertical="top" wrapText="1"/>
    </xf>
    <xf numFmtId="43" fontId="2" fillId="0" borderId="6" xfId="1" applyFont="1" applyBorder="1" applyAlignment="1">
      <alignment horizontal="justify" vertical="top" wrapText="1"/>
    </xf>
    <xf numFmtId="164" fontId="2" fillId="0" borderId="6" xfId="0" applyNumberFormat="1" applyFont="1" applyBorder="1" applyAlignment="1">
      <alignment horizontal="justify" vertical="top" wrapText="1"/>
    </xf>
    <xf numFmtId="0" fontId="6" fillId="0" borderId="0" xfId="0" applyFont="1" applyAlignment="1">
      <alignment horizontal="justify" vertical="top" wrapText="1"/>
    </xf>
    <xf numFmtId="0" fontId="3" fillId="0" borderId="0" xfId="0" applyFont="1" applyAlignment="1">
      <alignment horizontal="center" vertical="top" wrapText="1"/>
    </xf>
    <xf numFmtId="0" fontId="4" fillId="0" borderId="0" xfId="0" applyFont="1" applyAlignment="1">
      <alignment horizontal="center"/>
    </xf>
    <xf numFmtId="0" fontId="3" fillId="0" borderId="2" xfId="0" applyFont="1" applyBorder="1" applyAlignment="1">
      <alignment horizontal="right" vertical="top" wrapText="1"/>
    </xf>
    <xf numFmtId="0" fontId="3" fillId="0" borderId="3" xfId="0" applyFont="1" applyBorder="1" applyAlignment="1">
      <alignment horizontal="right" vertical="top" wrapText="1"/>
    </xf>
    <xf numFmtId="0" fontId="3" fillId="0" borderId="4" xfId="0" applyFont="1" applyBorder="1" applyAlignment="1">
      <alignment horizontal="right" vertical="top" wrapText="1"/>
    </xf>
    <xf numFmtId="0" fontId="3" fillId="0" borderId="0" xfId="0" applyFont="1" applyAlignment="1">
      <alignment horizontal="left" vertical="top" wrapText="1"/>
    </xf>
    <xf numFmtId="0" fontId="7" fillId="0" borderId="0" xfId="0" applyFont="1" applyAlignment="1">
      <alignment horizontal="center" vertical="top" wrapText="1"/>
    </xf>
    <xf numFmtId="0" fontId="2" fillId="0" borderId="5" xfId="0" applyFont="1" applyBorder="1" applyAlignment="1">
      <alignment horizontal="justify" vertical="top" wrapText="1"/>
    </xf>
    <xf numFmtId="0" fontId="2" fillId="0" borderId="6" xfId="0" applyFont="1" applyBorder="1" applyAlignment="1">
      <alignment horizontal="justify" vertical="top" wrapText="1"/>
    </xf>
    <xf numFmtId="0" fontId="2" fillId="0" borderId="5" xfId="0" applyFont="1" applyBorder="1" applyAlignment="1">
      <alignment horizontal="center" vertical="top" wrapText="1"/>
    </xf>
    <xf numFmtId="0" fontId="2" fillId="0" borderId="6" xfId="0" applyFont="1" applyBorder="1" applyAlignment="1">
      <alignment horizontal="center" vertical="top"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BFBF9"/>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G163"/>
  <sheetViews>
    <sheetView zoomScale="85" zoomScaleNormal="85" workbookViewId="0">
      <selection activeCell="I9" sqref="I9"/>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11.42578125" style="1" bestFit="1" customWidth="1"/>
    <col min="8" max="16384" width="9.140625" style="1"/>
  </cols>
  <sheetData>
    <row r="1" spans="1:6" ht="39.75" customHeight="1">
      <c r="A1" s="25" t="s">
        <v>45</v>
      </c>
      <c r="B1" s="25"/>
      <c r="C1" s="25"/>
      <c r="D1" s="25"/>
      <c r="E1" s="25"/>
      <c r="F1" s="25"/>
    </row>
    <row r="2" spans="1:6" ht="18.75" customHeight="1">
      <c r="A2" s="32" t="s">
        <v>21</v>
      </c>
      <c r="B2" s="32"/>
      <c r="C2" s="32"/>
      <c r="D2" s="32"/>
      <c r="E2" s="32"/>
      <c r="F2" s="32"/>
    </row>
    <row r="3" spans="1:6" ht="18">
      <c r="A3" s="27" t="s">
        <v>6</v>
      </c>
      <c r="B3" s="27"/>
      <c r="C3" s="27"/>
      <c r="D3" s="27"/>
      <c r="E3" s="27"/>
      <c r="F3" s="27"/>
    </row>
    <row r="5" spans="1:6" s="2" customFormat="1" ht="25.5">
      <c r="A5" s="4" t="s">
        <v>0</v>
      </c>
      <c r="B5" s="4" t="s">
        <v>1</v>
      </c>
      <c r="C5" s="4" t="s">
        <v>2</v>
      </c>
      <c r="D5" s="4" t="s">
        <v>3</v>
      </c>
      <c r="E5" s="4" t="s">
        <v>4</v>
      </c>
      <c r="F5" s="4" t="s">
        <v>5</v>
      </c>
    </row>
    <row r="6" spans="1:6" s="3" customFormat="1" ht="63.75">
      <c r="A6" s="6">
        <v>1</v>
      </c>
      <c r="B6" s="5" t="s">
        <v>11</v>
      </c>
      <c r="C6" s="6">
        <v>8633</v>
      </c>
      <c r="D6" s="7">
        <v>3176.25</v>
      </c>
      <c r="E6" s="6" t="s">
        <v>7</v>
      </c>
      <c r="F6" s="8">
        <f>SUM(C6*D6/1000,0)</f>
        <v>27420.56625</v>
      </c>
    </row>
    <row r="7" spans="1:6" s="3" customFormat="1" ht="25.5">
      <c r="A7" s="6">
        <v>2</v>
      </c>
      <c r="B7" s="5" t="s">
        <v>12</v>
      </c>
      <c r="C7" s="6">
        <v>2183</v>
      </c>
      <c r="D7" s="7">
        <v>9416.2800000000007</v>
      </c>
      <c r="E7" s="6" t="s">
        <v>8</v>
      </c>
      <c r="F7" s="8">
        <f>SUM(C7*D7/100,0)</f>
        <v>205557.39240000001</v>
      </c>
    </row>
    <row r="8" spans="1:6" s="3" customFormat="1" ht="38.25">
      <c r="A8" s="6">
        <v>3</v>
      </c>
      <c r="B8" s="5" t="s">
        <v>19</v>
      </c>
      <c r="C8" s="6">
        <v>8543</v>
      </c>
      <c r="D8" s="7">
        <v>26475</v>
      </c>
      <c r="E8" s="6" t="s">
        <v>8</v>
      </c>
      <c r="F8" s="8">
        <f>SUM(C8*D8/100,0)</f>
        <v>2261759.25</v>
      </c>
    </row>
    <row r="9" spans="1:6" s="3" customFormat="1" ht="140.25">
      <c r="A9" s="6">
        <v>4</v>
      </c>
      <c r="B9" s="5" t="s">
        <v>13</v>
      </c>
      <c r="C9" s="6">
        <v>3650</v>
      </c>
      <c r="D9" s="7">
        <v>337</v>
      </c>
      <c r="E9" s="6" t="s">
        <v>17</v>
      </c>
      <c r="F9" s="8">
        <f>SUM(C9*D9,0)</f>
        <v>1230050</v>
      </c>
    </row>
    <row r="10" spans="1:6" s="3" customFormat="1" ht="51">
      <c r="A10" s="6">
        <v>5</v>
      </c>
      <c r="B10" s="5" t="s">
        <v>14</v>
      </c>
      <c r="C10" s="6">
        <v>187.38</v>
      </c>
      <c r="D10" s="7">
        <v>4820.2</v>
      </c>
      <c r="E10" s="6" t="s">
        <v>18</v>
      </c>
      <c r="F10" s="8">
        <f>SUM(C10*D10,0)</f>
        <v>903209.076</v>
      </c>
    </row>
    <row r="11" spans="1:6" s="13" customFormat="1" ht="38.25">
      <c r="A11" s="6">
        <v>6</v>
      </c>
      <c r="B11" s="5" t="s">
        <v>22</v>
      </c>
      <c r="C11" s="6">
        <v>5755</v>
      </c>
      <c r="D11" s="7">
        <v>1512.5</v>
      </c>
      <c r="E11" s="6" t="s">
        <v>7</v>
      </c>
      <c r="F11" s="8">
        <f>SUM(C11*D11/1000,0)</f>
        <v>8704.4375</v>
      </c>
    </row>
    <row r="12" spans="1:6" s="13" customFormat="1" ht="38.25">
      <c r="A12" s="6">
        <v>7</v>
      </c>
      <c r="B12" s="5" t="s">
        <v>23</v>
      </c>
      <c r="C12" s="6">
        <v>4578</v>
      </c>
      <c r="D12" s="7">
        <v>3630</v>
      </c>
      <c r="E12" s="6" t="s">
        <v>7</v>
      </c>
      <c r="F12" s="8">
        <f>SUM(C12*D12/1000,0)</f>
        <v>16618.14</v>
      </c>
    </row>
    <row r="13" spans="1:6" s="13" customFormat="1" ht="25.5">
      <c r="A13" s="6">
        <v>8</v>
      </c>
      <c r="B13" s="5" t="s">
        <v>24</v>
      </c>
      <c r="C13" s="6">
        <v>1328</v>
      </c>
      <c r="D13" s="7">
        <v>8694.9500000000007</v>
      </c>
      <c r="E13" s="6" t="s">
        <v>8</v>
      </c>
      <c r="F13" s="8">
        <f>SUM(C13*D13/100,0)</f>
        <v>115468.93600000002</v>
      </c>
    </row>
    <row r="14" spans="1:6" s="13" customFormat="1" ht="38.25">
      <c r="A14" s="6">
        <v>9</v>
      </c>
      <c r="B14" s="5" t="s">
        <v>25</v>
      </c>
      <c r="C14" s="6">
        <v>8132</v>
      </c>
      <c r="D14" s="7">
        <v>27034.98</v>
      </c>
      <c r="E14" s="6" t="s">
        <v>8</v>
      </c>
      <c r="F14" s="8">
        <f>SUM(C14*D14/100,0)</f>
        <v>2198484.5735999998</v>
      </c>
    </row>
    <row r="15" spans="1:6" s="13" customFormat="1" ht="51">
      <c r="A15" s="6">
        <v>10</v>
      </c>
      <c r="B15" s="5" t="s">
        <v>26</v>
      </c>
      <c r="C15" s="6">
        <v>2065</v>
      </c>
      <c r="D15" s="7">
        <v>15771.01</v>
      </c>
      <c r="E15" s="6" t="s">
        <v>8</v>
      </c>
      <c r="F15" s="8">
        <f>SUM(C15*D15/100,0)</f>
        <v>325671.35649999999</v>
      </c>
    </row>
    <row r="16" spans="1:6" s="13" customFormat="1" ht="63.75">
      <c r="A16" s="6">
        <v>11</v>
      </c>
      <c r="B16" s="5" t="s">
        <v>27</v>
      </c>
      <c r="C16" s="6">
        <v>846</v>
      </c>
      <c r="D16" s="7">
        <v>1273.76</v>
      </c>
      <c r="E16" s="6" t="s">
        <v>28</v>
      </c>
      <c r="F16" s="8">
        <f>SUM(C16*D16,0)</f>
        <v>1077600.96</v>
      </c>
    </row>
    <row r="17" spans="1:6" s="13" customFormat="1" ht="38.25">
      <c r="A17" s="6">
        <v>12</v>
      </c>
      <c r="B17" s="5" t="s">
        <v>31</v>
      </c>
      <c r="C17" s="6">
        <v>18526</v>
      </c>
      <c r="D17" s="7">
        <v>2590.5</v>
      </c>
      <c r="E17" s="6" t="s">
        <v>9</v>
      </c>
      <c r="F17" s="8">
        <f t="shared" ref="F17:F28" si="0">SUM(C17*D17/100,0)</f>
        <v>479916.03</v>
      </c>
    </row>
    <row r="18" spans="1:6" s="13" customFormat="1" ht="38.25">
      <c r="A18" s="6">
        <v>13</v>
      </c>
      <c r="B18" s="5" t="s">
        <v>29</v>
      </c>
      <c r="C18" s="6">
        <v>18526</v>
      </c>
      <c r="D18" s="7">
        <v>2197.52</v>
      </c>
      <c r="E18" s="6" t="s">
        <v>9</v>
      </c>
      <c r="F18" s="8">
        <f t="shared" si="0"/>
        <v>407112.55520000006</v>
      </c>
    </row>
    <row r="19" spans="1:6" s="13" customFormat="1" ht="25.5">
      <c r="A19" s="6">
        <v>14</v>
      </c>
      <c r="B19" s="5" t="s">
        <v>30</v>
      </c>
      <c r="C19" s="6">
        <v>7710</v>
      </c>
      <c r="D19" s="7">
        <v>1758.08</v>
      </c>
      <c r="E19" s="6" t="s">
        <v>9</v>
      </c>
      <c r="F19" s="8">
        <f t="shared" si="0"/>
        <v>135547.96799999999</v>
      </c>
    </row>
    <row r="20" spans="1:6" s="13" customFormat="1" ht="51">
      <c r="A20" s="6">
        <v>15</v>
      </c>
      <c r="B20" s="5" t="s">
        <v>32</v>
      </c>
      <c r="C20" s="6">
        <v>488</v>
      </c>
      <c r="D20" s="7">
        <v>12595</v>
      </c>
      <c r="E20" s="6" t="s">
        <v>8</v>
      </c>
      <c r="F20" s="8">
        <f t="shared" si="0"/>
        <v>61463.6</v>
      </c>
    </row>
    <row r="21" spans="1:6" s="13" customFormat="1" ht="38.25">
      <c r="A21" s="6">
        <v>16</v>
      </c>
      <c r="B21" s="5" t="s">
        <v>33</v>
      </c>
      <c r="C21" s="6">
        <v>216</v>
      </c>
      <c r="D21" s="7">
        <v>27678.86</v>
      </c>
      <c r="E21" s="6" t="s">
        <v>9</v>
      </c>
      <c r="F21" s="8">
        <f t="shared" si="0"/>
        <v>59786.337599999999</v>
      </c>
    </row>
    <row r="22" spans="1:6" s="13" customFormat="1" ht="38.25">
      <c r="A22" s="6">
        <v>17</v>
      </c>
      <c r="B22" s="5" t="s">
        <v>34</v>
      </c>
      <c r="C22" s="6">
        <v>720</v>
      </c>
      <c r="D22" s="7">
        <v>28253.61</v>
      </c>
      <c r="E22" s="6" t="s">
        <v>9</v>
      </c>
      <c r="F22" s="8">
        <f t="shared" si="0"/>
        <v>203425.992</v>
      </c>
    </row>
    <row r="23" spans="1:6" s="13" customFormat="1" ht="114.75">
      <c r="A23" s="6">
        <v>18</v>
      </c>
      <c r="B23" s="5" t="s">
        <v>35</v>
      </c>
      <c r="C23" s="6">
        <v>3636</v>
      </c>
      <c r="D23" s="7">
        <v>30509.77</v>
      </c>
      <c r="E23" s="6" t="s">
        <v>9</v>
      </c>
      <c r="F23" s="8">
        <f t="shared" si="0"/>
        <v>1109335.2372000001</v>
      </c>
    </row>
    <row r="24" spans="1:6" s="13" customFormat="1" ht="25.5">
      <c r="A24" s="6">
        <v>19</v>
      </c>
      <c r="B24" s="5" t="s">
        <v>36</v>
      </c>
      <c r="C24" s="6">
        <v>3676</v>
      </c>
      <c r="D24" s="7">
        <v>3275.5</v>
      </c>
      <c r="E24" s="6" t="s">
        <v>9</v>
      </c>
      <c r="F24" s="8">
        <f t="shared" si="0"/>
        <v>120407.38</v>
      </c>
    </row>
    <row r="25" spans="1:6" s="13" customFormat="1" ht="38.25">
      <c r="A25" s="6">
        <v>20</v>
      </c>
      <c r="B25" s="5" t="s">
        <v>37</v>
      </c>
      <c r="C25" s="6">
        <v>18526</v>
      </c>
      <c r="D25" s="7">
        <v>1887.4</v>
      </c>
      <c r="E25" s="6" t="s">
        <v>9</v>
      </c>
      <c r="F25" s="8">
        <f t="shared" si="0"/>
        <v>349659.72399999999</v>
      </c>
    </row>
    <row r="26" spans="1:6" s="13" customFormat="1" ht="25.5">
      <c r="A26" s="6">
        <v>21</v>
      </c>
      <c r="B26" s="5" t="s">
        <v>38</v>
      </c>
      <c r="C26" s="6">
        <v>23207</v>
      </c>
      <c r="D26" s="7">
        <v>442.75</v>
      </c>
      <c r="E26" s="6" t="s">
        <v>9</v>
      </c>
      <c r="F26" s="8">
        <f t="shared" si="0"/>
        <v>102748.99249999999</v>
      </c>
    </row>
    <row r="27" spans="1:6" s="13" customFormat="1">
      <c r="A27" s="6">
        <v>22</v>
      </c>
      <c r="B27" s="5" t="s">
        <v>39</v>
      </c>
      <c r="C27" s="6">
        <v>23207</v>
      </c>
      <c r="D27" s="7">
        <v>1079.6500000000001</v>
      </c>
      <c r="E27" s="6" t="s">
        <v>9</v>
      </c>
      <c r="F27" s="8">
        <f t="shared" si="0"/>
        <v>250554.37549999999</v>
      </c>
    </row>
    <row r="28" spans="1:6" s="13" customFormat="1" ht="38.25">
      <c r="A28" s="6">
        <v>23</v>
      </c>
      <c r="B28" s="5" t="s">
        <v>40</v>
      </c>
      <c r="C28" s="6">
        <v>1804</v>
      </c>
      <c r="D28" s="7">
        <v>896.39</v>
      </c>
      <c r="E28" s="6" t="s">
        <v>9</v>
      </c>
      <c r="F28" s="8">
        <f t="shared" si="0"/>
        <v>16170.875600000001</v>
      </c>
    </row>
    <row r="29" spans="1:6" s="13" customFormat="1" ht="63.75">
      <c r="A29" s="6">
        <v>24</v>
      </c>
      <c r="B29" s="5" t="s">
        <v>41</v>
      </c>
      <c r="C29" s="6">
        <v>334</v>
      </c>
      <c r="D29" s="7">
        <v>180.5</v>
      </c>
      <c r="E29" s="6" t="s">
        <v>42</v>
      </c>
      <c r="F29" s="8">
        <f>SUM(C29*D29,0)</f>
        <v>60287</v>
      </c>
    </row>
    <row r="30" spans="1:6" s="13" customFormat="1" ht="38.25">
      <c r="A30" s="6">
        <v>25</v>
      </c>
      <c r="B30" s="5" t="s">
        <v>43</v>
      </c>
      <c r="C30" s="6">
        <v>56</v>
      </c>
      <c r="D30" s="7">
        <v>594.57000000000005</v>
      </c>
      <c r="E30" s="6" t="s">
        <v>42</v>
      </c>
      <c r="F30" s="8">
        <f>SUM(C30*D30,0)</f>
        <v>33295.920000000006</v>
      </c>
    </row>
    <row r="31" spans="1:6" s="13" customFormat="1" ht="25.5">
      <c r="A31" s="6">
        <v>26</v>
      </c>
      <c r="B31" s="5" t="s">
        <v>44</v>
      </c>
      <c r="C31" s="6">
        <v>493</v>
      </c>
      <c r="D31" s="7">
        <v>190.72</v>
      </c>
      <c r="E31" s="6" t="s">
        <v>42</v>
      </c>
      <c r="F31" s="8">
        <f>SUM(C31*D31,0)</f>
        <v>94024.960000000006</v>
      </c>
    </row>
    <row r="32" spans="1:6" s="13" customFormat="1" ht="63.75">
      <c r="A32" s="6">
        <v>27</v>
      </c>
      <c r="B32" s="5" t="s">
        <v>46</v>
      </c>
      <c r="C32" s="6">
        <v>121</v>
      </c>
      <c r="D32" s="7">
        <v>562.98</v>
      </c>
      <c r="E32" s="6" t="s">
        <v>42</v>
      </c>
      <c r="F32" s="8">
        <f>SUM(C32*D32,0)</f>
        <v>68120.58</v>
      </c>
    </row>
    <row r="33" spans="1:7" s="3" customFormat="1" ht="18" customHeight="1">
      <c r="A33" s="28" t="s">
        <v>10</v>
      </c>
      <c r="B33" s="29"/>
      <c r="C33" s="29"/>
      <c r="D33" s="29"/>
      <c r="E33" s="30"/>
      <c r="F33" s="9">
        <f>SUM(F6:F32)</f>
        <v>11922402.215849999</v>
      </c>
    </row>
    <row r="34" spans="1:7" s="3" customFormat="1"/>
    <row r="35" spans="1:7" s="3" customFormat="1">
      <c r="F35" s="10"/>
    </row>
    <row r="36" spans="1:7" s="3" customFormat="1"/>
    <row r="37" spans="1:7" s="13" customFormat="1"/>
    <row r="38" spans="1:7" s="3" customFormat="1"/>
    <row r="39" spans="1:7" s="3" customFormat="1"/>
    <row r="40" spans="1:7" s="3" customFormat="1">
      <c r="A40" s="31" t="s">
        <v>15</v>
      </c>
      <c r="B40" s="31"/>
      <c r="C40" s="11"/>
      <c r="D40" s="26" t="s">
        <v>16</v>
      </c>
      <c r="E40" s="26"/>
      <c r="F40" s="26"/>
    </row>
    <row r="41" spans="1:7" s="3" customFormat="1">
      <c r="A41" s="11"/>
      <c r="B41" s="11"/>
      <c r="C41" s="11"/>
      <c r="D41" s="26" t="s">
        <v>47</v>
      </c>
      <c r="E41" s="26"/>
      <c r="F41" s="26"/>
    </row>
    <row r="42" spans="1:7" s="3" customFormat="1">
      <c r="A42" s="11"/>
      <c r="B42" s="11"/>
      <c r="C42" s="11"/>
      <c r="D42" s="26" t="s">
        <v>20</v>
      </c>
      <c r="E42" s="26"/>
      <c r="F42" s="26"/>
    </row>
    <row r="43" spans="1:7" s="3" customFormat="1"/>
    <row r="44" spans="1:7" s="3" customFormat="1">
      <c r="F44" s="10"/>
      <c r="G44" s="12"/>
    </row>
    <row r="45" spans="1:7" s="3" customFormat="1">
      <c r="F45" s="10"/>
      <c r="G45" s="10"/>
    </row>
    <row r="46" spans="1:7" s="3" customFormat="1"/>
    <row r="47" spans="1:7" s="3" customFormat="1"/>
    <row r="48" spans="1:7"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row r="141" s="3" customFormat="1"/>
    <row r="142" s="3" customFormat="1"/>
    <row r="143" s="3" customFormat="1"/>
    <row r="144" s="3" customFormat="1"/>
    <row r="145" s="3" customFormat="1"/>
    <row r="146" s="3" customFormat="1"/>
    <row r="147" s="3" customFormat="1"/>
    <row r="148" s="3" customFormat="1"/>
    <row r="149" s="3" customFormat="1"/>
    <row r="150" s="3" customFormat="1"/>
    <row r="151" s="3" customFormat="1"/>
    <row r="152" s="3" customFormat="1"/>
    <row r="153" s="3" customFormat="1"/>
    <row r="154" s="3" customFormat="1"/>
    <row r="155" s="3" customFormat="1"/>
    <row r="156" s="3" customFormat="1"/>
    <row r="157" s="3" customFormat="1"/>
    <row r="158" s="3" customFormat="1"/>
    <row r="159" s="3" customFormat="1"/>
    <row r="160" s="3" customFormat="1"/>
    <row r="161" s="3" customFormat="1"/>
    <row r="162" s="3" customFormat="1"/>
    <row r="163" s="3" customFormat="1"/>
  </sheetData>
  <mergeCells count="8">
    <mergeCell ref="A1:F1"/>
    <mergeCell ref="D41:F41"/>
    <mergeCell ref="D42:F42"/>
    <mergeCell ref="A3:F3"/>
    <mergeCell ref="A33:E33"/>
    <mergeCell ref="A40:B40"/>
    <mergeCell ref="D40:F40"/>
    <mergeCell ref="A2:F2"/>
  </mergeCells>
  <pageMargins left="0.94" right="0.18" top="0.45" bottom="0.34" header="0.3" footer="0.3"/>
  <pageSetup paperSize="9" scale="95" orientation="portrait" r:id="rId1"/>
</worksheet>
</file>

<file path=xl/worksheets/sheet2.xml><?xml version="1.0" encoding="utf-8"?>
<worksheet xmlns="http://schemas.openxmlformats.org/spreadsheetml/2006/main" xmlns:r="http://schemas.openxmlformats.org/officeDocument/2006/relationships">
  <dimension ref="A1:G160"/>
  <sheetViews>
    <sheetView tabSelected="1" topLeftCell="A22" zoomScale="85" zoomScaleNormal="85" workbookViewId="0">
      <selection activeCell="G2" sqref="G2"/>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11.42578125" style="1" bestFit="1" customWidth="1"/>
    <col min="8" max="16384" width="9.140625" style="1"/>
  </cols>
  <sheetData>
    <row r="1" spans="1:6" ht="39.75" customHeight="1">
      <c r="A1" s="25" t="s">
        <v>45</v>
      </c>
      <c r="B1" s="25"/>
      <c r="C1" s="25"/>
      <c r="D1" s="25"/>
      <c r="E1" s="25"/>
      <c r="F1" s="25"/>
    </row>
    <row r="2" spans="1:6" ht="18.75" customHeight="1">
      <c r="A2" s="32" t="s">
        <v>85</v>
      </c>
      <c r="B2" s="32"/>
      <c r="C2" s="32"/>
      <c r="D2" s="32"/>
      <c r="E2" s="32"/>
      <c r="F2" s="32"/>
    </row>
    <row r="3" spans="1:6" ht="18">
      <c r="A3" s="27" t="s">
        <v>6</v>
      </c>
      <c r="B3" s="27"/>
      <c r="C3" s="27"/>
      <c r="D3" s="27"/>
      <c r="E3" s="27"/>
      <c r="F3" s="27"/>
    </row>
    <row r="5" spans="1:6" s="14" customFormat="1" ht="25.5">
      <c r="A5" s="4" t="s">
        <v>0</v>
      </c>
      <c r="B5" s="4" t="s">
        <v>1</v>
      </c>
      <c r="C5" s="4" t="s">
        <v>2</v>
      </c>
      <c r="D5" s="4" t="s">
        <v>3</v>
      </c>
      <c r="E5" s="4" t="s">
        <v>4</v>
      </c>
      <c r="F5" s="4" t="s">
        <v>5</v>
      </c>
    </row>
    <row r="6" spans="1:6" s="13" customFormat="1" ht="102">
      <c r="A6" s="6">
        <v>1</v>
      </c>
      <c r="B6" s="5" t="s">
        <v>48</v>
      </c>
      <c r="C6" s="15" t="s">
        <v>53</v>
      </c>
      <c r="D6" s="16">
        <v>5728.2</v>
      </c>
      <c r="E6" s="15" t="s">
        <v>49</v>
      </c>
      <c r="F6" s="8">
        <f>SUM(4*D6,0)</f>
        <v>22912.799999999999</v>
      </c>
    </row>
    <row r="7" spans="1:6" s="13" customFormat="1" ht="127.5">
      <c r="A7" s="6">
        <v>2</v>
      </c>
      <c r="B7" s="5" t="s">
        <v>50</v>
      </c>
      <c r="C7" s="15" t="s">
        <v>53</v>
      </c>
      <c r="D7" s="16">
        <v>4694.8</v>
      </c>
      <c r="E7" s="15" t="s">
        <v>51</v>
      </c>
      <c r="F7" s="8">
        <f>SUM(4*D7,0)</f>
        <v>18779.2</v>
      </c>
    </row>
    <row r="8" spans="1:6" s="13" customFormat="1" ht="51">
      <c r="A8" s="6">
        <v>3</v>
      </c>
      <c r="B8" s="5" t="s">
        <v>52</v>
      </c>
      <c r="C8" s="15" t="s">
        <v>55</v>
      </c>
      <c r="D8" s="16">
        <v>2042.43</v>
      </c>
      <c r="E8" s="15" t="s">
        <v>51</v>
      </c>
      <c r="F8" s="8">
        <f>SUM(8*D8,0)</f>
        <v>16339.44</v>
      </c>
    </row>
    <row r="9" spans="1:6" s="13" customFormat="1" ht="38.25">
      <c r="A9" s="6">
        <v>4</v>
      </c>
      <c r="B9" s="5" t="s">
        <v>54</v>
      </c>
      <c r="C9" s="15" t="s">
        <v>55</v>
      </c>
      <c r="D9" s="16">
        <v>447.15</v>
      </c>
      <c r="E9" s="15" t="s">
        <v>51</v>
      </c>
      <c r="F9" s="8">
        <f>SUM(8*D9,0)</f>
        <v>3577.2</v>
      </c>
    </row>
    <row r="10" spans="1:6" s="13" customFormat="1" ht="38.25">
      <c r="A10" s="6">
        <v>5</v>
      </c>
      <c r="B10" s="5" t="s">
        <v>56</v>
      </c>
      <c r="C10" s="15" t="s">
        <v>57</v>
      </c>
      <c r="D10" s="16">
        <v>333.29</v>
      </c>
      <c r="E10" s="15" t="s">
        <v>58</v>
      </c>
      <c r="F10" s="8">
        <f>SUM(36*D10,0)</f>
        <v>11998.44</v>
      </c>
    </row>
    <row r="11" spans="1:6" s="13" customFormat="1" ht="25.5">
      <c r="A11" s="6">
        <v>6</v>
      </c>
      <c r="B11" s="5" t="s">
        <v>59</v>
      </c>
      <c r="C11" s="6" t="s">
        <v>53</v>
      </c>
      <c r="D11" s="7">
        <v>566.70000000000005</v>
      </c>
      <c r="E11" s="6" t="s">
        <v>51</v>
      </c>
      <c r="F11" s="8">
        <f>SUM(4*D11,0)</f>
        <v>2266.8000000000002</v>
      </c>
    </row>
    <row r="12" spans="1:6" s="13" customFormat="1" ht="25.5">
      <c r="A12" s="6">
        <v>7</v>
      </c>
      <c r="B12" s="5" t="s">
        <v>61</v>
      </c>
      <c r="C12" s="6" t="s">
        <v>53</v>
      </c>
      <c r="D12" s="7">
        <v>702</v>
      </c>
      <c r="E12" s="6" t="s">
        <v>51</v>
      </c>
      <c r="F12" s="8">
        <f>SUM(4*D12,0)</f>
        <v>2808</v>
      </c>
    </row>
    <row r="13" spans="1:6" s="13" customFormat="1" ht="51">
      <c r="A13" s="6">
        <v>8</v>
      </c>
      <c r="B13" s="5" t="s">
        <v>60</v>
      </c>
      <c r="C13" s="6" t="s">
        <v>53</v>
      </c>
      <c r="D13" s="7">
        <v>702</v>
      </c>
      <c r="E13" s="6" t="s">
        <v>51</v>
      </c>
      <c r="F13" s="8">
        <f>SUM(4*D13,0)</f>
        <v>2808</v>
      </c>
    </row>
    <row r="14" spans="1:6" s="13" customFormat="1">
      <c r="A14" s="35">
        <v>9</v>
      </c>
      <c r="B14" s="33" t="s">
        <v>62</v>
      </c>
      <c r="C14" s="6" t="s">
        <v>63</v>
      </c>
      <c r="D14" s="7">
        <v>73.209999999999994</v>
      </c>
      <c r="E14" s="6" t="s">
        <v>58</v>
      </c>
      <c r="F14" s="8">
        <f>SUM(80*D14,0)</f>
        <v>5856.7999999999993</v>
      </c>
    </row>
    <row r="15" spans="1:6" s="13" customFormat="1" ht="80.25" customHeight="1">
      <c r="A15" s="36"/>
      <c r="B15" s="34"/>
      <c r="C15" s="6" t="s">
        <v>64</v>
      </c>
      <c r="D15" s="7">
        <v>95.79</v>
      </c>
      <c r="E15" s="6" t="s">
        <v>58</v>
      </c>
      <c r="F15" s="8">
        <f>SUM(300*D15,0)</f>
        <v>28737.000000000004</v>
      </c>
    </row>
    <row r="16" spans="1:6" s="13" customFormat="1" ht="63.75">
      <c r="A16" s="17">
        <v>10</v>
      </c>
      <c r="B16" s="18" t="s">
        <v>65</v>
      </c>
      <c r="C16" s="17" t="s">
        <v>66</v>
      </c>
      <c r="D16" s="19">
        <v>199.25</v>
      </c>
      <c r="E16" s="17" t="s">
        <v>58</v>
      </c>
      <c r="F16" s="20">
        <f>SUM(40*D16,0)</f>
        <v>7970</v>
      </c>
    </row>
    <row r="17" spans="1:6" s="13" customFormat="1">
      <c r="A17" s="21"/>
      <c r="B17" s="22" t="s">
        <v>68</v>
      </c>
      <c r="C17" s="21" t="s">
        <v>67</v>
      </c>
      <c r="D17" s="23">
        <v>250</v>
      </c>
      <c r="E17" s="21" t="s">
        <v>58</v>
      </c>
      <c r="F17" s="24">
        <f>SUM(240*D17,0)</f>
        <v>60000</v>
      </c>
    </row>
    <row r="18" spans="1:6" s="13" customFormat="1">
      <c r="A18" s="17">
        <v>11</v>
      </c>
      <c r="B18" s="18" t="s">
        <v>69</v>
      </c>
      <c r="C18" s="17" t="s">
        <v>70</v>
      </c>
      <c r="D18" s="19">
        <v>200.42</v>
      </c>
      <c r="E18" s="17" t="s">
        <v>51</v>
      </c>
      <c r="F18" s="20">
        <f>SUM(4*D18,0)</f>
        <v>801.68</v>
      </c>
    </row>
    <row r="19" spans="1:6" s="13" customFormat="1">
      <c r="A19" s="21"/>
      <c r="B19" s="22" t="s">
        <v>71</v>
      </c>
      <c r="C19" s="17" t="s">
        <v>70</v>
      </c>
      <c r="D19" s="19">
        <v>271.92</v>
      </c>
      <c r="E19" s="17" t="s">
        <v>51</v>
      </c>
      <c r="F19" s="20">
        <f>SUM(4*D19,0)</f>
        <v>1087.68</v>
      </c>
    </row>
    <row r="20" spans="1:6" s="13" customFormat="1" ht="51">
      <c r="A20" s="6">
        <v>12</v>
      </c>
      <c r="B20" s="5" t="s">
        <v>72</v>
      </c>
      <c r="C20" s="6" t="s">
        <v>70</v>
      </c>
      <c r="D20" s="7">
        <v>1161.5999999999999</v>
      </c>
      <c r="E20" s="6" t="s">
        <v>51</v>
      </c>
      <c r="F20" s="8">
        <f>SUM(4*D20,0)</f>
        <v>4646.3999999999996</v>
      </c>
    </row>
    <row r="21" spans="1:6" s="13" customFormat="1" ht="25.5">
      <c r="A21" s="6">
        <v>13</v>
      </c>
      <c r="B21" s="5" t="s">
        <v>73</v>
      </c>
      <c r="C21" s="6" t="s">
        <v>55</v>
      </c>
      <c r="D21" s="7">
        <v>145.41999999999999</v>
      </c>
      <c r="E21" s="6" t="s">
        <v>51</v>
      </c>
      <c r="F21" s="8">
        <f>SUM(8*D21,0)</f>
        <v>1163.3599999999999</v>
      </c>
    </row>
    <row r="22" spans="1:6" s="13" customFormat="1" ht="25.5">
      <c r="A22" s="6">
        <v>14</v>
      </c>
      <c r="B22" s="5" t="s">
        <v>74</v>
      </c>
      <c r="C22" s="6" t="s">
        <v>75</v>
      </c>
      <c r="D22" s="7">
        <v>843.92</v>
      </c>
      <c r="E22" s="6" t="s">
        <v>51</v>
      </c>
      <c r="F22" s="8">
        <f>SUM(8*D22,0)</f>
        <v>6751.36</v>
      </c>
    </row>
    <row r="23" spans="1:6" s="13" customFormat="1" ht="25.5">
      <c r="A23" s="6">
        <v>15</v>
      </c>
      <c r="B23" s="5" t="s">
        <v>76</v>
      </c>
      <c r="C23" s="6" t="s">
        <v>55</v>
      </c>
      <c r="D23" s="7">
        <v>509.74</v>
      </c>
      <c r="E23" s="6" t="s">
        <v>51</v>
      </c>
      <c r="F23" s="8">
        <f>SUM(8*D23,0)</f>
        <v>4077.92</v>
      </c>
    </row>
    <row r="24" spans="1:6" s="13" customFormat="1" ht="25.5">
      <c r="A24" s="6">
        <v>16</v>
      </c>
      <c r="B24" s="5" t="s">
        <v>77</v>
      </c>
      <c r="C24" s="6" t="s">
        <v>53</v>
      </c>
      <c r="D24" s="7">
        <v>795.3</v>
      </c>
      <c r="E24" s="6" t="s">
        <v>51</v>
      </c>
      <c r="F24" s="8">
        <f>SUM(4*D24,0)</f>
        <v>3181.2</v>
      </c>
    </row>
    <row r="25" spans="1:6" s="13" customFormat="1" ht="25.5">
      <c r="A25" s="6">
        <v>17</v>
      </c>
      <c r="B25" s="5" t="s">
        <v>78</v>
      </c>
      <c r="C25" s="6" t="s">
        <v>53</v>
      </c>
      <c r="D25" s="7">
        <v>1142.24</v>
      </c>
      <c r="E25" s="6" t="s">
        <v>51</v>
      </c>
      <c r="F25" s="8">
        <f t="shared" ref="F25" si="0">SUM(4*D25,0)</f>
        <v>4568.96</v>
      </c>
    </row>
    <row r="26" spans="1:6" s="13" customFormat="1" ht="131.25" customHeight="1">
      <c r="A26" s="6">
        <v>18</v>
      </c>
      <c r="B26" s="5" t="s">
        <v>79</v>
      </c>
      <c r="C26" s="6" t="s">
        <v>75</v>
      </c>
      <c r="D26" s="7">
        <v>14748</v>
      </c>
      <c r="E26" s="6" t="s">
        <v>51</v>
      </c>
      <c r="F26" s="8">
        <f>SUM(8*D26,0)</f>
        <v>117984</v>
      </c>
    </row>
    <row r="27" spans="1:6" s="13" customFormat="1" ht="38.25">
      <c r="A27" s="6">
        <v>19</v>
      </c>
      <c r="B27" s="5" t="s">
        <v>80</v>
      </c>
      <c r="C27" s="6" t="s">
        <v>81</v>
      </c>
      <c r="D27" s="7">
        <v>3575</v>
      </c>
      <c r="E27" s="6" t="s">
        <v>51</v>
      </c>
      <c r="F27" s="8">
        <f>SUM(1*D27,0)</f>
        <v>3575</v>
      </c>
    </row>
    <row r="28" spans="1:6" s="13" customFormat="1" ht="63.75">
      <c r="A28" s="6">
        <v>20</v>
      </c>
      <c r="B28" s="5" t="s">
        <v>82</v>
      </c>
      <c r="C28" s="6" t="s">
        <v>81</v>
      </c>
      <c r="D28" s="7">
        <v>5235.3100000000004</v>
      </c>
      <c r="E28" s="6" t="s">
        <v>51</v>
      </c>
      <c r="F28" s="8">
        <f>SUM(1*D28,0)</f>
        <v>5235.3100000000004</v>
      </c>
    </row>
    <row r="29" spans="1:6" s="13" customFormat="1" ht="76.5">
      <c r="A29" s="6">
        <v>21</v>
      </c>
      <c r="B29" s="5" t="s">
        <v>83</v>
      </c>
      <c r="C29" s="6" t="s">
        <v>84</v>
      </c>
      <c r="D29" s="7">
        <v>37505</v>
      </c>
      <c r="E29" s="6" t="s">
        <v>51</v>
      </c>
      <c r="F29" s="8">
        <f>SUM(2*D29,0)</f>
        <v>75010</v>
      </c>
    </row>
    <row r="30" spans="1:6" s="13" customFormat="1" ht="18" customHeight="1">
      <c r="A30" s="28" t="s">
        <v>10</v>
      </c>
      <c r="B30" s="29"/>
      <c r="C30" s="29"/>
      <c r="D30" s="29"/>
      <c r="E30" s="30"/>
      <c r="F30" s="9">
        <f>SUM(F6:F29)-1</f>
        <v>412135.55</v>
      </c>
    </row>
    <row r="31" spans="1:6" s="13" customFormat="1"/>
    <row r="32" spans="1:6" s="13" customFormat="1">
      <c r="F32" s="10"/>
    </row>
    <row r="33" spans="1:7" s="13" customFormat="1"/>
    <row r="34" spans="1:7" s="13" customFormat="1"/>
    <row r="35" spans="1:7" s="13" customFormat="1"/>
    <row r="36" spans="1:7" s="13" customFormat="1"/>
    <row r="37" spans="1:7" s="13" customFormat="1">
      <c r="A37" s="31" t="s">
        <v>15</v>
      </c>
      <c r="B37" s="31"/>
      <c r="C37" s="11"/>
      <c r="D37" s="26" t="s">
        <v>16</v>
      </c>
      <c r="E37" s="26"/>
      <c r="F37" s="26"/>
    </row>
    <row r="38" spans="1:7" s="13" customFormat="1">
      <c r="A38" s="11"/>
      <c r="B38" s="11"/>
      <c r="C38" s="11"/>
      <c r="D38" s="26" t="s">
        <v>47</v>
      </c>
      <c r="E38" s="26"/>
      <c r="F38" s="26"/>
    </row>
    <row r="39" spans="1:7" s="13" customFormat="1">
      <c r="A39" s="11"/>
      <c r="B39" s="11"/>
      <c r="C39" s="11"/>
      <c r="D39" s="26" t="s">
        <v>20</v>
      </c>
      <c r="E39" s="26"/>
      <c r="F39" s="26"/>
    </row>
    <row r="40" spans="1:7" s="13" customFormat="1"/>
    <row r="41" spans="1:7" s="13" customFormat="1">
      <c r="F41" s="10"/>
      <c r="G41" s="12"/>
    </row>
    <row r="42" spans="1:7" s="13" customFormat="1">
      <c r="F42" s="10"/>
      <c r="G42" s="10"/>
    </row>
    <row r="43" spans="1:7" s="13" customFormat="1"/>
    <row r="44" spans="1:7" s="13" customFormat="1"/>
    <row r="45" spans="1:7" s="13" customFormat="1"/>
    <row r="46" spans="1:7" s="13" customFormat="1"/>
    <row r="47" spans="1:7" s="13" customFormat="1"/>
    <row r="48" spans="1:7" s="13" customFormat="1"/>
    <row r="49" s="13" customFormat="1"/>
    <row r="50" s="13" customFormat="1"/>
    <row r="51" s="13" customFormat="1"/>
    <row r="52" s="13" customFormat="1"/>
    <row r="53" s="13" customFormat="1"/>
    <row r="54" s="13" customFormat="1"/>
    <row r="55" s="13" customFormat="1"/>
    <row r="56" s="13" customFormat="1"/>
    <row r="57" s="13" customFormat="1"/>
    <row r="58" s="13" customFormat="1"/>
    <row r="59" s="13" customFormat="1"/>
    <row r="60" s="13" customFormat="1"/>
    <row r="61" s="13" customFormat="1"/>
    <row r="62" s="13" customFormat="1"/>
    <row r="63" s="13" customFormat="1"/>
    <row r="64" s="13" customFormat="1"/>
    <row r="65" s="13" customFormat="1"/>
    <row r="66" s="13" customFormat="1"/>
    <row r="67" s="13" customFormat="1"/>
    <row r="68" s="13" customFormat="1"/>
    <row r="69" s="13" customFormat="1"/>
    <row r="70" s="13" customFormat="1"/>
    <row r="71" s="13" customFormat="1"/>
    <row r="72" s="13" customFormat="1"/>
    <row r="73" s="13" customFormat="1"/>
    <row r="74" s="13" customFormat="1"/>
    <row r="75" s="13" customFormat="1"/>
    <row r="76" s="13" customFormat="1"/>
    <row r="77" s="13" customFormat="1"/>
    <row r="78" s="13" customFormat="1"/>
    <row r="79" s="13" customFormat="1"/>
    <row r="80" s="13" customFormat="1"/>
    <row r="81" s="13" customFormat="1"/>
    <row r="82" s="13" customFormat="1"/>
    <row r="83" s="13" customFormat="1"/>
    <row r="84" s="13" customFormat="1"/>
    <row r="85" s="13" customFormat="1"/>
    <row r="86" s="13" customFormat="1"/>
    <row r="87" s="13" customFormat="1"/>
    <row r="88" s="13" customFormat="1"/>
    <row r="89" s="13" customFormat="1"/>
    <row r="90" s="13" customFormat="1"/>
    <row r="91" s="13" customFormat="1"/>
    <row r="92" s="13" customFormat="1"/>
    <row r="93" s="13" customFormat="1"/>
    <row r="94" s="13" customFormat="1"/>
    <row r="95" s="13" customFormat="1"/>
    <row r="96" s="13" customFormat="1"/>
    <row r="97" s="13" customFormat="1"/>
    <row r="98" s="13" customFormat="1"/>
    <row r="99" s="13" customFormat="1"/>
    <row r="100" s="13" customFormat="1"/>
    <row r="101" s="13" customFormat="1"/>
    <row r="102" s="13" customFormat="1"/>
    <row r="103" s="13" customFormat="1"/>
    <row r="104" s="13" customFormat="1"/>
    <row r="105" s="13" customFormat="1"/>
    <row r="106" s="13" customFormat="1"/>
    <row r="107" s="13" customFormat="1"/>
    <row r="108" s="13" customFormat="1"/>
    <row r="109" s="13" customFormat="1"/>
    <row r="110" s="13" customFormat="1"/>
    <row r="111" s="13" customFormat="1"/>
    <row r="112" s="13" customFormat="1"/>
    <row r="113" s="13" customFormat="1"/>
    <row r="114" s="13" customFormat="1"/>
    <row r="115" s="13" customFormat="1"/>
    <row r="116" s="13" customFormat="1"/>
    <row r="117" s="13" customFormat="1"/>
    <row r="118" s="13" customFormat="1"/>
    <row r="119" s="13" customFormat="1"/>
    <row r="120" s="13" customFormat="1"/>
    <row r="121" s="13" customFormat="1"/>
    <row r="122" s="13" customFormat="1"/>
    <row r="123" s="13" customFormat="1"/>
    <row r="124" s="13" customFormat="1"/>
    <row r="125" s="13" customFormat="1"/>
    <row r="126" s="13" customFormat="1"/>
    <row r="127" s="13" customFormat="1"/>
    <row r="128" s="13" customFormat="1"/>
    <row r="129" s="13" customFormat="1"/>
    <row r="130" s="13" customFormat="1"/>
    <row r="131" s="13" customFormat="1"/>
    <row r="132" s="13" customFormat="1"/>
    <row r="133" s="13" customFormat="1"/>
    <row r="134" s="13" customFormat="1"/>
    <row r="135" s="13" customFormat="1"/>
    <row r="136" s="13" customFormat="1"/>
    <row r="137" s="13" customFormat="1"/>
    <row r="138" s="13" customFormat="1"/>
    <row r="139" s="13" customFormat="1"/>
    <row r="140" s="13" customFormat="1"/>
    <row r="141" s="13" customFormat="1"/>
    <row r="142" s="13" customFormat="1"/>
    <row r="143" s="13" customFormat="1"/>
    <row r="144" s="13" customFormat="1"/>
    <row r="145" s="13" customFormat="1"/>
    <row r="146" s="13" customFormat="1"/>
    <row r="147" s="13" customFormat="1"/>
    <row r="148" s="13" customFormat="1"/>
    <row r="149" s="13" customFormat="1"/>
    <row r="150" s="13" customFormat="1"/>
    <row r="151" s="13" customFormat="1"/>
    <row r="152" s="13" customFormat="1"/>
    <row r="153" s="13" customFormat="1"/>
    <row r="154" s="13" customFormat="1"/>
    <row r="155" s="13" customFormat="1"/>
    <row r="156" s="13" customFormat="1"/>
    <row r="157" s="13" customFormat="1"/>
    <row r="158" s="13" customFormat="1"/>
    <row r="159" s="13" customFormat="1"/>
    <row r="160" s="13" customFormat="1"/>
  </sheetData>
  <mergeCells count="10">
    <mergeCell ref="B14:B15"/>
    <mergeCell ref="D38:F38"/>
    <mergeCell ref="D39:F39"/>
    <mergeCell ref="A1:F1"/>
    <mergeCell ref="A2:F2"/>
    <mergeCell ref="A3:F3"/>
    <mergeCell ref="A30:E30"/>
    <mergeCell ref="A37:B37"/>
    <mergeCell ref="D37:F37"/>
    <mergeCell ref="A14:A15"/>
  </mergeCells>
  <pageMargins left="0.94" right="0.18" top="0.45" bottom="0.34" header="0.3" footer="0.3"/>
  <pageSetup paperSize="9" scale="9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Chach Jehan Khan</vt:lpstr>
      <vt:lpstr>Chach Jehan Khan (2)</vt:lpstr>
      <vt:lpstr>'Chach Jehan Khan'!Print_Area</vt:lpstr>
      <vt:lpstr>'Chach Jehan Khan (2)'!Print_Area</vt:lpstr>
      <vt:lpstr>'Chach Jehan Khan'!Print_Titles</vt:lpstr>
      <vt:lpstr>'Chach Jehan Khan (2)'!Print_Titles</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Mohan</cp:lastModifiedBy>
  <cp:lastPrinted>2016-05-08T14:16:02Z</cp:lastPrinted>
  <dcterms:created xsi:type="dcterms:W3CDTF">2014-06-02T07:32:11Z</dcterms:created>
  <dcterms:modified xsi:type="dcterms:W3CDTF">2016-05-08T14:16:11Z</dcterms:modified>
</cp:coreProperties>
</file>