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360" yWindow="180" windowWidth="8730" windowHeight="4200" tabRatio="650" activeTab="2"/>
  </bookViews>
  <sheets>
    <sheet name="Face sheet" sheetId="58" r:id="rId1"/>
    <sheet name="G.Abs" sheetId="59" r:id="rId2"/>
    <sheet name="(Abs)" sheetId="55" r:id="rId3"/>
    <sheet name="Mes" sheetId="56" r:id="rId4"/>
  </sheets>
  <definedNames>
    <definedName name="_xlnm.Print_Area" localSheetId="2">'(Abs)'!$A$1:$K$257</definedName>
    <definedName name="_xlnm.Print_Area" localSheetId="3">Mes!$A$1:$K$153</definedName>
    <definedName name="_xlnm.Print_Titles" localSheetId="2">'(Abs)'!$4:$4</definedName>
    <definedName name="_xlnm.Print_Titles" localSheetId="3">Mes!$6:$6</definedName>
    <definedName name="Z_5096C17F_4B72_4439_B201_B103E6167857_.wvu.PrintTitles" localSheetId="2" hidden="1">'(Abs)'!$4:$4</definedName>
  </definedNames>
  <calcPr calcId="124519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D221" i="55"/>
  <c r="D212" l="1"/>
  <c r="D196"/>
  <c r="D203"/>
  <c r="D192"/>
  <c r="D191"/>
  <c r="D190"/>
  <c r="D189"/>
  <c r="D193"/>
  <c r="D178"/>
  <c r="D176"/>
  <c r="D156"/>
  <c r="D147"/>
  <c r="J147" s="1"/>
  <c r="J156" l="1"/>
  <c r="D144"/>
  <c r="J144" s="1"/>
  <c r="D141"/>
  <c r="D137"/>
  <c r="J137" s="1"/>
  <c r="D133" l="1"/>
  <c r="D122" l="1"/>
  <c r="J122" s="1"/>
  <c r="D110" l="1"/>
  <c r="J110" s="1"/>
  <c r="D103" l="1"/>
  <c r="D90"/>
  <c r="D45" l="1"/>
  <c r="J127" i="56"/>
  <c r="D180" i="55" s="1"/>
  <c r="J126" i="56"/>
  <c r="D179" i="55" s="1"/>
  <c r="J124" i="56"/>
  <c r="D177" i="55" s="1"/>
  <c r="J122" i="56"/>
  <c r="D175" i="55" s="1"/>
  <c r="J78" i="56"/>
  <c r="J77"/>
  <c r="J76"/>
  <c r="J65"/>
  <c r="J64"/>
  <c r="J63"/>
  <c r="J53"/>
  <c r="J52"/>
  <c r="J51"/>
  <c r="J50"/>
  <c r="J49"/>
  <c r="J44"/>
  <c r="J43"/>
  <c r="J39"/>
  <c r="J38"/>
  <c r="J34"/>
  <c r="J33"/>
  <c r="J18"/>
  <c r="J17"/>
  <c r="J13"/>
  <c r="J12"/>
  <c r="J10"/>
  <c r="D215" i="55"/>
  <c r="J73" i="56" l="1"/>
  <c r="D69" i="55" s="1"/>
  <c r="J79" i="56"/>
  <c r="D76" i="55" s="1"/>
  <c r="J35" i="56"/>
  <c r="D32" i="55" s="1"/>
  <c r="J66" i="56"/>
  <c r="D62" i="55" s="1"/>
  <c r="J163" l="1"/>
  <c r="J198" l="1"/>
  <c r="J45" i="56" l="1"/>
  <c r="D37" i="55" s="1"/>
  <c r="J40" i="56"/>
  <c r="D35" i="55" s="1"/>
  <c r="J11" i="56"/>
  <c r="J29" l="1"/>
  <c r="D26" i="55" s="1"/>
  <c r="J14" i="56"/>
  <c r="J19"/>
  <c r="D17" i="55" s="1"/>
  <c r="J32"/>
  <c r="D8" l="1"/>
  <c r="J8" s="1"/>
  <c r="J54" i="56"/>
  <c r="D42" i="55" s="1"/>
  <c r="J17" l="1"/>
  <c r="J37" l="1"/>
  <c r="J35"/>
  <c r="J45"/>
  <c r="J26" l="1"/>
  <c r="H21" i="59" l="1"/>
  <c r="J203" i="55" l="1"/>
  <c r="J205" s="1"/>
  <c r="H20" i="59" s="1"/>
  <c r="H16" l="1"/>
  <c r="J141" i="55"/>
  <c r="J133" l="1"/>
  <c r="J103" l="1"/>
  <c r="J90" l="1"/>
  <c r="J165" s="1"/>
  <c r="H15" i="59" l="1"/>
  <c r="J42" i="55" l="1"/>
  <c r="J47" s="1"/>
  <c r="H12" i="59" l="1"/>
  <c r="H11"/>
  <c r="H34" l="1"/>
  <c r="H36" s="1"/>
</calcChain>
</file>

<file path=xl/sharedStrings.xml><?xml version="1.0" encoding="utf-8"?>
<sst xmlns="http://schemas.openxmlformats.org/spreadsheetml/2006/main" count="666" uniqueCount="398">
  <si>
    <t>ASSISTANT ENGINEER</t>
  </si>
  <si>
    <t>Karachi.</t>
  </si>
  <si>
    <t>Sub-Engineer</t>
  </si>
  <si>
    <t>Nos</t>
  </si>
  <si>
    <t>Each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</si>
  <si>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</si>
  <si>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</si>
  <si>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</si>
  <si>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</si>
  <si>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</si>
  <si>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</si>
  <si>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</si>
  <si>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</si>
  <si>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</si>
  <si>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</si>
  <si>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</si>
  <si>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</si>
  <si>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No</t>
  </si>
  <si>
    <t>S.No.</t>
  </si>
  <si>
    <t>MEASUREMENT SHEET.</t>
  </si>
  <si>
    <t>Description of Item</t>
  </si>
  <si>
    <t>NO.  L.  B.  D.</t>
  </si>
  <si>
    <t xml:space="preserve">S/Fixing long bib- cock of superir quality </t>
  </si>
  <si>
    <t>with c.p head 1/2" dia. (S.I.No. 13-a P-19)</t>
  </si>
  <si>
    <t>Rft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</si>
  <si>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</si>
  <si>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</si>
  <si>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</si>
  <si>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</si>
  <si>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</si>
  <si>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</si>
  <si>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</si>
  <si>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</si>
  <si>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</si>
  <si>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</si>
  <si>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</si>
  <si>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</si>
  <si>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</si>
  <si>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</si>
  <si>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</si>
  <si>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</si>
  <si>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</si>
  <si>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</si>
  <si>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</si>
  <si>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</si>
  <si>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</si>
  <si>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</si>
  <si>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</si>
  <si>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</si>
  <si>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</si>
  <si>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</si>
  <si>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</si>
  <si>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</si>
  <si>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</si>
  <si>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</si>
  <si>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(ii) Non Schedule Item</t>
  </si>
  <si>
    <t>Part A(i)Total</t>
  </si>
  <si>
    <t>Part "A-ii" NSI)Total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</si>
  <si>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</si>
  <si>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</si>
  <si>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</si>
  <si>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</si>
  <si>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</si>
  <si>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</si>
  <si>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</si>
  <si>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Schedule Items</t>
  </si>
  <si>
    <t>(i)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</si>
  <si>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</si>
  <si>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</si>
  <si>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</si>
  <si>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</si>
  <si>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</si>
  <si>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</si>
  <si>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</si>
  <si>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Part "B-iii" NSI)Total</t>
  </si>
  <si>
    <t>etc complete.</t>
  </si>
  <si>
    <t>Schedule Item</t>
  </si>
  <si>
    <t>Non Schedule Item</t>
  </si>
  <si>
    <t>Provincial Building Sub-Division No.VII</t>
  </si>
  <si>
    <t xml:space="preserve">Preparing the surface and painting with matt </t>
  </si>
  <si>
    <t xml:space="preserve">finish paint of approved make to old finish </t>
  </si>
  <si>
    <r>
      <t>surface. 2</t>
    </r>
    <r>
      <rPr>
        <vertAlign val="superscript"/>
        <sz val="11"/>
        <rFont val="Times New Roman"/>
        <family val="1"/>
      </rPr>
      <t>nd</t>
    </r>
    <r>
      <rPr>
        <sz val="11"/>
        <rFont val="Times New Roman"/>
        <family val="1"/>
      </rPr>
      <t xml:space="preserve"> and subsequent coat.</t>
    </r>
  </si>
  <si>
    <t xml:space="preserve">Providing &amp; Fixing Porcelain Tiles 16”x16” </t>
  </si>
  <si>
    <t>approved quality make design and colour in/c</t>
  </si>
  <si>
    <t xml:space="preserve"> Jointing in White Cement in/c. Washing of</t>
  </si>
  <si>
    <t xml:space="preserve">tiles and filling of joints with Slurry of white </t>
  </si>
  <si>
    <t>white cement in desired shape with finishing</t>
  </si>
  <si>
    <t xml:space="preserve"> in/c. cutting of tiles to proper profile i/c</t>
  </si>
  <si>
    <t>all respect labour and necessary required</t>
  </si>
  <si>
    <t xml:space="preserve">material as directed by the Engineer In charge </t>
  </si>
  <si>
    <t>PART (A) Civil Work)</t>
  </si>
  <si>
    <t xml:space="preserve">Part (A) Civil Work </t>
  </si>
  <si>
    <t>Wiring for light or fan point with 3/.029 PVC</t>
  </si>
  <si>
    <t xml:space="preserve"> insulated wire in 20mm (3/4”) PVC conduit</t>
  </si>
  <si>
    <t>wall or coloumns as required. (S.I.124/15)</t>
  </si>
  <si>
    <t xml:space="preserve">jointing with switch pest with special </t>
  </si>
  <si>
    <t>approved quality i/c all cost of labour</t>
  </si>
  <si>
    <t xml:space="preserve">  70.00   “</t>
  </si>
  <si>
    <t xml:space="preserve">   “</t>
  </si>
  <si>
    <t xml:space="preserve">    “</t>
  </si>
  <si>
    <t>% Sft</t>
  </si>
  <si>
    <t>or 18”x18”x1/4 as approved sizes specified</t>
  </si>
  <si>
    <t xml:space="preserve">Providing &amp; fixing squating type white </t>
  </si>
  <si>
    <t>glazed earthen ware w.c pan with i/c</t>
  </si>
  <si>
    <t xml:space="preserve">the cost of flushing cistern with internal </t>
  </si>
  <si>
    <t>fitting and flush pipe with bend &amp; making</t>
  </si>
  <si>
    <t>requisite number of holes in walls plinth</t>
  </si>
  <si>
    <t>&amp; floor for pipe connection &amp; making</t>
  </si>
  <si>
    <t>good in cement concrete 1:2:4,</t>
  </si>
  <si>
    <t>(ii) with 4" dia white glazed earthen ware</t>
  </si>
  <si>
    <t>trap &amp; plastic thumble. (S.I.No.1(ii)/P-1)</t>
  </si>
  <si>
    <t xml:space="preserve">Providing &amp; fixing 24" x 18" lavatory basin in </t>
  </si>
  <si>
    <t xml:space="preserve">white glazed earthen ware complete with &amp; </t>
  </si>
  <si>
    <t xml:space="preserve">I/c the cost of W.I or C.I  cantilever brackets </t>
  </si>
  <si>
    <t xml:space="preserve">6 inches built into wall, painted white in two </t>
  </si>
  <si>
    <t xml:space="preserve">coast after a primary coat of red lead paint, a </t>
  </si>
  <si>
    <t xml:space="preserve">pair of 1/2" dia rubber plug &amp; chrome plate </t>
  </si>
  <si>
    <t xml:space="preserve">brass chain 1-1/4" dia malloable iron or c.P </t>
  </si>
  <si>
    <t xml:space="preserve">brass traps malloable iron or brass unions and </t>
  </si>
  <si>
    <t xml:space="preserve">making requisite number of holes in walls, </t>
  </si>
  <si>
    <t xml:space="preserve">plinth &amp; floor for pipe connection and making </t>
  </si>
  <si>
    <t>good in cement concrete 1: 2: 4 (Standard pattern).</t>
  </si>
  <si>
    <t>(S.I.No.10 P-3)</t>
  </si>
  <si>
    <t>S/F concealed Tee stop cock</t>
  </si>
  <si>
    <t>of superior quality with c.p head 1/2" dia</t>
  </si>
  <si>
    <t>S.I.No.12(a)/P-18</t>
  </si>
  <si>
    <t>dia i/c cutting making jointing with</t>
  </si>
  <si>
    <t>switch pest with special approved</t>
  </si>
  <si>
    <t>quality i/c all cost of labour etc</t>
  </si>
  <si>
    <t>complete.</t>
  </si>
  <si>
    <t>4" dia</t>
  </si>
  <si>
    <t>P.Rft</t>
  </si>
  <si>
    <t>Providing &amp; fixing UPVC fitting 4" dia</t>
  </si>
  <si>
    <t>of pak arab of approved quality on</t>
  </si>
  <si>
    <t xml:space="preserve">on wall upto 50 ft with plastic clamp paid </t>
  </si>
  <si>
    <t xml:space="preserve">separately this also i/c cutting making </t>
  </si>
  <si>
    <t>P.Point</t>
  </si>
  <si>
    <t>Part "B" W/S &amp; S/F</t>
  </si>
  <si>
    <t>Part "C" Electric work</t>
  </si>
  <si>
    <t>P/Fixing Floor Trap</t>
  </si>
  <si>
    <t>1 x 2</t>
  </si>
  <si>
    <t xml:space="preserve">Providing &amp; fixing Soil &amp; Vent pipe </t>
  </si>
  <si>
    <t>P/Fixing UPVC Fitting of AGM</t>
  </si>
  <si>
    <t>P/F False Ceiling Fancy Light</t>
  </si>
  <si>
    <t>Dismantling glazed or encaustic tiles.</t>
  </si>
  <si>
    <t>(S.I.No.55/P-13)</t>
  </si>
  <si>
    <t xml:space="preserve">Providing &amp; fixing inposition doors </t>
  </si>
  <si>
    <t xml:space="preserve">windows &amp; ventilators of 1st class deodar </t>
  </si>
  <si>
    <t>wood frames of 1 3/4" thick commercial</t>
  </si>
  <si>
    <t>ply veener shutters of 1st class veneer</t>
  </si>
  <si>
    <t xml:space="preserve">skeleton (H ollow) and commercial ply wood </t>
  </si>
  <si>
    <t>(3 ply) on both sides making and fixing</t>
  </si>
  <si>
    <t xml:space="preserve"> frames for door &amp; windows (b)deodar</t>
  </si>
  <si>
    <t>wood. (S.I.No.9/58 - 25-b/P-68)</t>
  </si>
  <si>
    <t xml:space="preserve">Cement plaster 1:4 upto 12’ height (c) ¾” thick. </t>
  </si>
  <si>
    <t>(S.I.No.11(c)P-52)</t>
  </si>
  <si>
    <t xml:space="preserve">P/F G.I frames / choukhats of size </t>
  </si>
  <si>
    <t>7" x 2" or 41/2" x 3" for door using 20</t>
  </si>
  <si>
    <t>guage G.I sheet i/c welded hinges and</t>
  </si>
  <si>
    <t>fixing at site with necessary hold fasts</t>
  </si>
  <si>
    <t>filling with cement sand slurry of ratio 1:6</t>
  </si>
  <si>
    <t>and repairing the jambs  the cost also</t>
  </si>
  <si>
    <t>i/c all carraige tools and plants used in</t>
  </si>
  <si>
    <t>making &amp; fixing. (S.I.No.29/P-93)</t>
  </si>
  <si>
    <t>Part (B) W/S &amp; S/F</t>
  </si>
  <si>
    <t>"   "</t>
  </si>
  <si>
    <t>1x2.50x6.50</t>
  </si>
  <si>
    <t>Distempering (c) Two Coats.(S.I.24(C)/54)</t>
  </si>
  <si>
    <t>Dismantling Glazed or encaustic tiles.</t>
  </si>
  <si>
    <t>Office</t>
  </si>
  <si>
    <t>(i)Non Schedule Item</t>
  </si>
  <si>
    <t>1 x 3</t>
  </si>
  <si>
    <t>Part C Electric Work Schedule Item</t>
  </si>
  <si>
    <t>Part C Electric Work Non Schedule Item</t>
  </si>
  <si>
    <t>EXECUTIVE ENGINEER</t>
  </si>
  <si>
    <t>PART - C Electric Item</t>
  </si>
  <si>
    <t>Total W/S &amp; S/F Sch.Item</t>
  </si>
  <si>
    <t>Cft</t>
  </si>
  <si>
    <t xml:space="preserve">P/L 1:3:6 cement concrete solid block </t>
  </si>
  <si>
    <t xml:space="preserve">masonry wall above 6" in thickness set </t>
  </si>
  <si>
    <t>in 1:6 cement mortar in G.Floor superstructure</t>
  </si>
  <si>
    <t xml:space="preserve">including raking out joints &amp; curing etc </t>
  </si>
  <si>
    <t>complete. (S.I.No.24/P-19)</t>
  </si>
  <si>
    <t>% Cft</t>
  </si>
  <si>
    <t>Part B-ii W/S &amp; S/F Non-Schedule Item</t>
  </si>
  <si>
    <t>Total W/S &amp; S/F Non- S.Item</t>
  </si>
  <si>
    <t>1x20.0x20.0</t>
  </si>
  <si>
    <t>P/L 1:3:6 Cement Concrete Solid Block</t>
  </si>
  <si>
    <t>Masonry wall above 6" thick.</t>
  </si>
  <si>
    <t xml:space="preserve">P/F G.I Chowkhat </t>
  </si>
  <si>
    <t>1x2.50x7.0</t>
  </si>
  <si>
    <t>1x3.0x6.50</t>
  </si>
  <si>
    <t>1 x 6</t>
  </si>
  <si>
    <t>Ver:</t>
  </si>
  <si>
    <t>2 x 1</t>
  </si>
  <si>
    <t xml:space="preserve">P/F Exhuast Fan 10" to 12" sweep metal body </t>
  </si>
  <si>
    <t>Providing &amp; Fixing approved quality mortice</t>
  </si>
  <si>
    <t>Lock.(S.I.No.21/P-60)</t>
  </si>
  <si>
    <t>P/F False ceiling spot light fancy type</t>
  </si>
  <si>
    <t>round shape or square shape with glass</t>
  </si>
  <si>
    <t>and 2 holdre i/c steel box,jalli,and energy</t>
  </si>
  <si>
    <t xml:space="preserve">saver or tube light 2'-0 long rod as </t>
  </si>
  <si>
    <t>approved by engineer incharge.</t>
  </si>
  <si>
    <t xml:space="preserve">P/F Exhaust Fan 10” to 12” sweep metal body </t>
  </si>
  <si>
    <t xml:space="preserve">/ plastic body i/c. necessary connection etc. </t>
  </si>
  <si>
    <t>M/R TO BAARCK NO.13 SINDH SECRETARIAT BLOCK 4-A AKARACHI OFFICE OF THE SOLICITOR DEPARTMENT</t>
  </si>
  <si>
    <t>Wall</t>
  </si>
  <si>
    <t>2x7.0x7.0</t>
  </si>
  <si>
    <t>1x6.0x7.0</t>
  </si>
  <si>
    <t>Floor</t>
  </si>
  <si>
    <t>Side</t>
  </si>
  <si>
    <t>1x(7.0+3.25+7.0)</t>
  </si>
  <si>
    <t>4x(7.0+4.0+7.0)</t>
  </si>
  <si>
    <t>Kitchen</t>
  </si>
  <si>
    <t>Bath</t>
  </si>
  <si>
    <t>P.A</t>
  </si>
  <si>
    <t>3x3.50x6.50</t>
  </si>
  <si>
    <t>1x3.25x6.50</t>
  </si>
  <si>
    <t>2x2.50x6.50</t>
  </si>
  <si>
    <t>7x7.0x0.33</t>
  </si>
  <si>
    <t>2x2.0x0.33</t>
  </si>
  <si>
    <t>2x2.0x2.0</t>
  </si>
  <si>
    <t>2x(20.0+20.0)x11.50</t>
  </si>
  <si>
    <t>2x(10.0+7.0)x7.0</t>
  </si>
  <si>
    <t>1x6.0x11.0</t>
  </si>
  <si>
    <t>1x7.50x6.0</t>
  </si>
  <si>
    <t>2x7.0x9.0</t>
  </si>
  <si>
    <t>P/F Mortice Lock</t>
  </si>
  <si>
    <t>2 + 5</t>
  </si>
  <si>
    <t>Main Office</t>
  </si>
  <si>
    <t>Ver: Side Passage</t>
  </si>
  <si>
    <t>1x21.0x21.0</t>
  </si>
  <si>
    <t>1x11.0x8.0</t>
  </si>
  <si>
    <t>1x6.50x7.50</t>
  </si>
  <si>
    <t>P/L Bath Room Tiles 10"x20"</t>
  </si>
  <si>
    <t>French Polishing</t>
  </si>
  <si>
    <t>Door</t>
  </si>
  <si>
    <t>2x3.0x6.50</t>
  </si>
  <si>
    <t>2x3.50x6.50</t>
  </si>
  <si>
    <t xml:space="preserve">Providing &amp; Fixing European W.C </t>
  </si>
  <si>
    <t>1 x 1</t>
  </si>
  <si>
    <t>P/F Stainless Steel Sink</t>
  </si>
  <si>
    <t>P/F Urinal Basin</t>
  </si>
  <si>
    <t>P/F Muslim Shower</t>
  </si>
  <si>
    <t>P/F Conealed Tee Stop Cock</t>
  </si>
  <si>
    <t>1 x 9</t>
  </si>
  <si>
    <t>P/F Bib Cock</t>
  </si>
  <si>
    <t>P/F Swan Type Piller Cock</t>
  </si>
  <si>
    <t>1x 3</t>
  </si>
  <si>
    <t>Providing &amp; Fixing Chamber 18" x 18"</t>
  </si>
  <si>
    <t>P/F Flush Tank</t>
  </si>
  <si>
    <t>1/2" dia</t>
  </si>
  <si>
    <t>5+3.5+5+2+1.5+2+3.5+3+5</t>
  </si>
  <si>
    <t>1 1/4"</t>
  </si>
  <si>
    <t>1 x 5</t>
  </si>
  <si>
    <t>3/4" dia</t>
  </si>
  <si>
    <t>15+5+2</t>
  </si>
  <si>
    <t>1 1/2" dia</t>
  </si>
  <si>
    <t>3+6+4+3+2</t>
  </si>
  <si>
    <t>3" dia</t>
  </si>
  <si>
    <t>6+3.5+5+5.5+3+2.5+6</t>
  </si>
  <si>
    <t>9+12+3+1</t>
  </si>
  <si>
    <t>4" dia Y-Tee</t>
  </si>
  <si>
    <t>4" dia Elbow</t>
  </si>
  <si>
    <t>6 x 1</t>
  </si>
  <si>
    <t>3" dia Plain Elbow</t>
  </si>
  <si>
    <t>P-Trap 4" dia</t>
  </si>
  <si>
    <t>3" dia P-Trap</t>
  </si>
  <si>
    <t>16+16+2+5</t>
  </si>
  <si>
    <t>1 x 34</t>
  </si>
  <si>
    <t>P/F Universal Switches</t>
  </si>
  <si>
    <t>4  x 2</t>
  </si>
  <si>
    <t xml:space="preserve">P/L Bath room tiles glazed or matt glazed,  make     </t>
  </si>
  <si>
    <t>having size 12”x18” Shabbir / Sonex / Karam or equivalent</t>
  </si>
  <si>
    <t>jointed in white cement and laid over 1:2 grey cement sand</t>
  </si>
  <si>
    <t xml:space="preserve">mortar ¾” thick in/c finishing &amp; filling of joints  with </t>
  </si>
  <si>
    <t>slurry of white cement or tile grout in desired shape</t>
  </si>
  <si>
    <t>in/c cutting of tiles to proper profile (on floor or facing)</t>
  </si>
  <si>
    <t xml:space="preserve">French Polish of Door Windows &amp; ventilators and    </t>
  </si>
  <si>
    <t>stair floor (Walls) work etc including repairing surface</t>
  </si>
  <si>
    <t xml:space="preserve"> and polishing by using latch dana, spirit, thinner, </t>
  </si>
  <si>
    <t xml:space="preserve"> pigment ICI lacquer,regmal, (Germany) malmal,</t>
  </si>
  <si>
    <t xml:space="preserve"> ICI Saller, Tarpauine Oil, Polishing as per satisfaction </t>
  </si>
  <si>
    <t xml:space="preserve">of competent authorityetc complete.  </t>
  </si>
  <si>
    <t>P/Fixing european white glazed earthen</t>
  </si>
  <si>
    <t xml:space="preserve">ware wash down w.c pan complete </t>
  </si>
  <si>
    <t>with &amp; i/c the cost of white/black plastic</t>
  </si>
  <si>
    <t xml:space="preserve">seat and lid with c.p brass hinges </t>
  </si>
  <si>
    <t>(S.I.No.5/P-2)</t>
  </si>
  <si>
    <t>Providing &amp; fixing Steel sink stainless local</t>
  </si>
  <si>
    <t xml:space="preserve">make complete with cast iron or wrought </t>
  </si>
  <si>
    <t xml:space="preserve">iron brackets 6" built in wall, 1 1/2" c.p </t>
  </si>
  <si>
    <t>rubber plug chrome plated brass chain</t>
  </si>
  <si>
    <t xml:space="preserve">1 1/2" c.p brass waste with 1 1/2" </t>
  </si>
  <si>
    <t>PVC waste pipe &amp; making requisite</t>
  </si>
  <si>
    <t>number of holes in wall plinth &amp; floor</t>
  </si>
  <si>
    <t>for pipe connection and making good</t>
  </si>
  <si>
    <t xml:space="preserve">in cement concrete 1:2:4 (b)Steel sink </t>
  </si>
  <si>
    <t>stainless size 36" x 18" local make standard</t>
  </si>
  <si>
    <t>pattern (S.I.No.19(b)/P-6)</t>
  </si>
  <si>
    <t xml:space="preserve">Providing &amp; fixing flat back lipped from urinal      </t>
  </si>
  <si>
    <t>basin (of not less than 17" in height) of white</t>
  </si>
  <si>
    <t xml:space="preserve"> glazed earthen ware complete with &amp; I/c the cost </t>
  </si>
  <si>
    <t xml:space="preserve">of 1 gallon C.I automatic flushing cistern with </t>
  </si>
  <si>
    <t xml:space="preserve">fittings, a pot cock C.I or W.I brackets standard </t>
  </si>
  <si>
    <t xml:space="preserve">flush Pipe with fitting standard waste Pipe </t>
  </si>
  <si>
    <t xml:space="preserve">(Enamelled iron ) connection complete &amp; making </t>
  </si>
  <si>
    <t xml:space="preserve"> Pipe connection &amp; making good in cement concrete</t>
  </si>
  <si>
    <t>requisite number of holes in walls,  plinth &amp; floor for</t>
  </si>
  <si>
    <t xml:space="preserve">Supplying &amp; fixing C.P muslim shower </t>
  </si>
  <si>
    <t>with crystal head etc complete.</t>
  </si>
  <si>
    <t>(S.I.No.19(b)/P-19)</t>
  </si>
  <si>
    <t>P/Fixing 6" x 2" or 6" x 3" C.I floor trap</t>
  </si>
  <si>
    <t>of the approved selt cleaning design with</t>
  </si>
  <si>
    <t>a C.I screwed down gratting with or</t>
  </si>
  <si>
    <t>without a vent arm complete with</t>
  </si>
  <si>
    <t>i/c making requsite number of holes in</t>
  </si>
  <si>
    <t>walls plinth &amp; floor for pipe connection</t>
  </si>
  <si>
    <t>(S.I.No.20/P-6</t>
  </si>
  <si>
    <t xml:space="preserve">Supplying &amp; fixing Swan type piller cock of superior </t>
  </si>
  <si>
    <t xml:space="preserve"> inside size 18" x 18" x 18" with walls of 9" thick of B.B in</t>
  </si>
  <si>
    <t>cement mortar 1:3 over 4" tihck cement concrete 1:3:6 cement</t>
  </si>
  <si>
    <t>1/2" thick 1:3 inside i/c supplying &amp; fixing C.I light weight manhole</t>
  </si>
  <si>
    <t>cover with frame and locking arrangement of 18" x 18" clear</t>
  </si>
  <si>
    <t xml:space="preserve">Contructing small wheel valve chamber clear  plastered   </t>
  </si>
  <si>
    <t>opening etc. complete.</t>
  </si>
  <si>
    <t>Providing &amp; Fixing Flush Tank  Master or</t>
  </si>
  <si>
    <t>Golden Make best quality etc complete</t>
  </si>
  <si>
    <t xml:space="preserve">Providing &amp; fixing fancy type 3-pin 5amps S.P plug </t>
  </si>
  <si>
    <t>socket switch with shoe unit imported quality</t>
  </si>
  <si>
    <t>with board as approved by the Engineer</t>
  </si>
  <si>
    <t xml:space="preserve">In charge i/c necessary connection &amp; </t>
  </si>
  <si>
    <t>recessed in the wall etc.</t>
  </si>
  <si>
    <t>2x(7.0+7.25)x7.0</t>
  </si>
  <si>
    <t>1x7.0x7.25</t>
  </si>
  <si>
    <t>2x((7.25+3.25)x5.0</t>
  </si>
  <si>
    <t>1x7.25x3.25</t>
  </si>
  <si>
    <t>Providing &amp; Fixing Porcelain Tiles 24" x 24"</t>
  </si>
  <si>
    <t>as approved sizes specified</t>
  </si>
  <si>
    <t>SUMMARY OF COST</t>
  </si>
  <si>
    <t>PART A</t>
  </si>
  <si>
    <t>Cost of Civil Work Schedule Item</t>
  </si>
  <si>
    <t>Rs.</t>
  </si>
  <si>
    <t>PART A-ii</t>
  </si>
  <si>
    <t>Cost of Non Schedule Item Civil Work</t>
  </si>
  <si>
    <t>Part B</t>
  </si>
  <si>
    <t>Cost of W/S &amp; S/F Schedule Item</t>
  </si>
  <si>
    <t>Part B-ii</t>
  </si>
  <si>
    <t>Cost of W/S &amp; S/F Non Schedule Item</t>
  </si>
  <si>
    <t>Part C</t>
  </si>
  <si>
    <t>Electric Work Non Schedule Item</t>
  </si>
  <si>
    <t>Part C-ii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</si>
  <si>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</si>
  <si>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</si>
  <si>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</si>
  <si>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</si>
  <si>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</si>
  <si>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</si>
  <si>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</si>
  <si>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</si>
  <si>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</si>
  <si>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</si>
  <si>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</si>
  <si>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</si>
  <si>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</si>
  <si>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</si>
  <si>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</si>
  <si>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</si>
  <si>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</si>
  <si>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</si>
  <si>
    <t xml:space="preserve">Ruppes Seven Hundred Eighty Six and Fifty Paisa </t>
  </si>
  <si>
    <t xml:space="preserve">Rupees Two Hundred Twenty Eight and Ninty Paisa </t>
  </si>
  <si>
    <t>Rupess Eight Hundred Fifty Six and Fifty Three Paisa</t>
  </si>
  <si>
    <t>Rupees Fiften Thousand Seven Hundred Seventy One and One</t>
  </si>
  <si>
    <t>Rupees Three Thousand Fiften and Seventy Six Only</t>
  </si>
  <si>
    <t>Rupees One Thousand Forty Three and Ninty Paisa Only</t>
  </si>
  <si>
    <t>Rupees Seventeen Hundred Seventy Two and Thirty Eight Only</t>
  </si>
  <si>
    <t>Rupees Seventeen Hundred Eighty Six and Thirteen Paisa Only</t>
  </si>
  <si>
    <t>Above Or Below</t>
  </si>
  <si>
    <t>Rupees Five Thousand Eighty Eight and Twenty Only</t>
  </si>
  <si>
    <t>Rupees Fourty Nine Hundred and Twenty Eight Only</t>
  </si>
  <si>
    <t>Rupees Eleven Thousand Four Hundred Seventy Seven and Forty Only</t>
  </si>
  <si>
    <t>Rupees Five Thousand One Hundred Sixty Two and Thirty Only</t>
  </si>
  <si>
    <t>Rupees Forty Four Hundred and Seventy Only</t>
  </si>
  <si>
    <t>Rupees Thirty Four Hundred and Thirty Two Only</t>
  </si>
  <si>
    <t>Rupees Eight Hundred Eighty Nine and Forty Six Only</t>
  </si>
  <si>
    <t>Rupees Eleven Hundred Nine and Forty ix Only</t>
  </si>
  <si>
    <t>Rupees Eight Hundred Seventy Seven and Eighty Only</t>
  </si>
  <si>
    <t>Rupees Two Thousand Forty Two and Forty Three Only</t>
  </si>
  <si>
    <t>Rupees Four Thousand One Hundred Three and Sixty Paisa Only</t>
  </si>
  <si>
    <t>Rupees Eleven Hundred Thirty Only</t>
  </si>
  <si>
    <t>SCHEDULE " B "</t>
  </si>
  <si>
    <t>M/R TO BAARCK NO.13 SINDH SECRETARIAT BLOCK 4-A AKARACHI OFFICE OF THE SOLICITOR DEPARTMENT GOVERNMENT OF SINDH</t>
  </si>
  <si>
    <t xml:space="preserve"> (S.I.37(a+b)/55)</t>
  </si>
  <si>
    <t>1: 2: 4 (Foreign or Equivalant).S.I.7/P-3</t>
  </si>
  <si>
    <t>quality with crystal head ½” dia.(S.16(b)/19)</t>
  </si>
  <si>
    <t>&amp; making good cement concrete 1:2:4</t>
  </si>
  <si>
    <t>Above or Below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</si>
</sst>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29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b/>
      <sz val="10"/>
      <name val="Times New Roman"/>
      <family val="1"/>
    </font>
    <font>
      <sz val="10"/>
      <name val="Times New Roman"/>
      <family val="1"/>
    </font>
    <font>
      <u/>
      <sz val="12"/>
      <name val="Times New Roman"/>
      <family val="1"/>
    </font>
    <font>
      <b/>
      <u/>
      <sz val="22"/>
      <name val="Times New Roman"/>
      <family val="1"/>
    </font>
    <font>
      <sz val="11"/>
      <name val="Arial"/>
      <family val="2"/>
    </font>
    <font>
      <b/>
      <i/>
      <u/>
      <sz val="12"/>
      <name val="Times New Roman"/>
      <family val="1"/>
    </font>
    <font>
      <i/>
      <sz val="12"/>
      <name val="Times New Roman"/>
      <family val="1"/>
    </font>
    <font>
      <vertAlign val="superscript"/>
      <sz val="11"/>
      <name val="Times New Roman"/>
      <family val="1"/>
    </font>
    <font>
      <sz val="11"/>
      <color rgb="FF000000"/>
      <name val="Times New Roman"/>
      <family val="1"/>
    </font>
    <font>
      <b/>
      <i/>
      <u/>
      <sz val="11"/>
      <name val="Times New Roman"/>
      <family val="1"/>
    </font>
    <font>
      <b/>
      <sz val="14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0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2" fillId="0" borderId="0" xfId="0" quotePrefix="1" applyFont="1" applyAlignment="1">
      <alignment horizontal="left"/>
    </xf>
    <xf numFmtId="0" fontId="4" fillId="0" borderId="1" xfId="0" applyFont="1" applyBorder="1" applyAlignment="1">
      <alignment horizontal="center"/>
    </xf>
    <xf numFmtId="0" fontId="2" fillId="0" borderId="2" xfId="0" applyFont="1" applyBorder="1"/>
    <xf numFmtId="0" fontId="4" fillId="0" borderId="1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/>
    <xf numFmtId="0" fontId="2" fillId="0" borderId="0" xfId="0" applyFont="1" applyAlignment="1"/>
    <xf numFmtId="0" fontId="4" fillId="0" borderId="0" xfId="0" applyFont="1" applyAlignment="1">
      <alignment vertical="top"/>
    </xf>
    <xf numFmtId="165" fontId="4" fillId="0" borderId="0" xfId="0" applyNumberFormat="1" applyFont="1" applyBorder="1" applyAlignment="1">
      <alignment horizontal="center"/>
    </xf>
    <xf numFmtId="0" fontId="4" fillId="0" borderId="4" xfId="0" quotePrefix="1" applyFont="1" applyBorder="1" applyAlignment="1">
      <alignment horizontal="left"/>
    </xf>
    <xf numFmtId="0" fontId="3" fillId="0" borderId="0" xfId="0" applyFont="1" applyAlignment="1">
      <alignment vertical="top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5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165" fontId="4" fillId="0" borderId="4" xfId="0" applyNumberFormat="1" applyFont="1" applyBorder="1" applyAlignment="1">
      <alignment horizontal="center"/>
    </xf>
    <xf numFmtId="1" fontId="4" fillId="0" borderId="0" xfId="0" applyNumberFormat="1" applyFont="1" applyBorder="1" applyAlignment="1">
      <alignment wrapText="1"/>
    </xf>
    <xf numFmtId="0" fontId="2" fillId="0" borderId="1" xfId="0" applyFont="1" applyBorder="1" applyAlignment="1">
      <alignment horizontal="left"/>
    </xf>
    <xf numFmtId="166" fontId="2" fillId="0" borderId="0" xfId="0" applyNumberFormat="1" applyFont="1" applyBorder="1" applyAlignment="1">
      <alignment horizontal="left"/>
    </xf>
    <xf numFmtId="0" fontId="6" fillId="0" borderId="0" xfId="0" applyFont="1"/>
    <xf numFmtId="164" fontId="2" fillId="0" borderId="0" xfId="0" applyNumberFormat="1" applyFont="1" applyBorder="1" applyAlignment="1">
      <alignment vertical="top"/>
    </xf>
    <xf numFmtId="0" fontId="7" fillId="0" borderId="0" xfId="0" applyFont="1"/>
    <xf numFmtId="0" fontId="2" fillId="0" borderId="0" xfId="0" applyFont="1" applyFill="1"/>
    <xf numFmtId="2" fontId="2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quotePrefix="1" applyFont="1" applyFill="1" applyAlignment="1">
      <alignment horizontal="center"/>
    </xf>
    <xf numFmtId="166" fontId="2" fillId="0" borderId="0" xfId="0" quotePrefix="1" applyNumberFormat="1" applyFont="1" applyFill="1" applyAlignment="1">
      <alignment horizontal="left"/>
    </xf>
    <xf numFmtId="165" fontId="2" fillId="0" borderId="0" xfId="1" quotePrefix="1" applyNumberFormat="1" applyFont="1" applyFill="1" applyAlignment="1">
      <alignment horizontal="right" vertical="top"/>
    </xf>
    <xf numFmtId="0" fontId="2" fillId="0" borderId="0" xfId="0" quotePrefix="1" applyFont="1" applyFill="1" applyAlignment="1">
      <alignment horizontal="left"/>
    </xf>
    <xf numFmtId="0" fontId="4" fillId="0" borderId="0" xfId="0" applyFont="1" applyFill="1" applyAlignment="1">
      <alignment horizontal="right" vertical="top"/>
    </xf>
    <xf numFmtId="0" fontId="2" fillId="0" borderId="2" xfId="0" quotePrefix="1" applyFont="1" applyFill="1" applyBorder="1" applyAlignment="1">
      <alignment horizontal="left"/>
    </xf>
    <xf numFmtId="165" fontId="2" fillId="0" borderId="0" xfId="1" quotePrefix="1" applyNumberFormat="1" applyFont="1" applyFill="1" applyBorder="1" applyAlignment="1">
      <alignment horizontal="right" vertical="top"/>
    </xf>
    <xf numFmtId="0" fontId="2" fillId="0" borderId="0" xfId="0" quotePrefix="1" applyFont="1" applyFill="1" applyBorder="1" applyAlignment="1">
      <alignment horizontal="left"/>
    </xf>
    <xf numFmtId="165" fontId="4" fillId="0" borderId="6" xfId="0" applyNumberFormat="1" applyFont="1" applyBorder="1" applyAlignment="1">
      <alignment horizontal="center"/>
    </xf>
    <xf numFmtId="0" fontId="4" fillId="0" borderId="6" xfId="0" quotePrefix="1" applyFont="1" applyBorder="1" applyAlignment="1">
      <alignment horizontal="left"/>
    </xf>
    <xf numFmtId="2" fontId="4" fillId="0" borderId="0" xfId="0" applyNumberFormat="1" applyFont="1" applyBorder="1" applyAlignment="1">
      <alignment horizontal="right"/>
    </xf>
    <xf numFmtId="0" fontId="4" fillId="0" borderId="0" xfId="0" applyFont="1" applyBorder="1" applyAlignment="1"/>
    <xf numFmtId="0" fontId="8" fillId="0" borderId="0" xfId="0" applyFont="1"/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5" fillId="0" borderId="0" xfId="0" applyFont="1" applyAlignment="1">
      <alignment horizontal="center" vertical="top"/>
    </xf>
    <xf numFmtId="1" fontId="4" fillId="0" borderId="0" xfId="0" applyNumberFormat="1" applyFont="1" applyFill="1" applyBorder="1"/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7" fillId="0" borderId="0" xfId="0" applyFont="1"/>
    <xf numFmtId="0" fontId="18" fillId="0" borderId="0" xfId="0" applyFont="1"/>
    <xf numFmtId="0" fontId="6" fillId="0" borderId="0" xfId="0" applyFont="1" applyAlignment="1">
      <alignment vertical="top"/>
    </xf>
    <xf numFmtId="0" fontId="6" fillId="0" borderId="0" xfId="0" quotePrefix="1" applyFont="1" applyAlignment="1">
      <alignment vertical="top"/>
    </xf>
    <xf numFmtId="165" fontId="6" fillId="0" borderId="0" xfId="2" applyNumberFormat="1" applyFont="1" applyAlignment="1">
      <alignment vertical="top"/>
    </xf>
    <xf numFmtId="165" fontId="6" fillId="0" borderId="0" xfId="0" applyNumberFormat="1" applyFont="1" applyAlignment="1">
      <alignment vertical="top"/>
    </xf>
    <xf numFmtId="0" fontId="6" fillId="0" borderId="2" xfId="0" quotePrefix="1" applyFont="1" applyBorder="1"/>
    <xf numFmtId="165" fontId="8" fillId="0" borderId="3" xfId="2" applyNumberFormat="1" applyFont="1" applyBorder="1"/>
    <xf numFmtId="0" fontId="6" fillId="0" borderId="0" xfId="0" applyFont="1" applyAlignment="1">
      <alignment horizontal="right"/>
    </xf>
    <xf numFmtId="0" fontId="8" fillId="0" borderId="2" xfId="0" quotePrefix="1" applyFont="1" applyBorder="1" applyAlignment="1">
      <alignment vertical="top"/>
    </xf>
    <xf numFmtId="165" fontId="8" fillId="0" borderId="3" xfId="2" applyNumberFormat="1" applyFont="1" applyBorder="1" applyAlignment="1">
      <alignment horizontal="right"/>
    </xf>
    <xf numFmtId="0" fontId="6" fillId="0" borderId="0" xfId="0" quotePrefix="1" applyFont="1" applyBorder="1" applyAlignment="1">
      <alignment vertical="top"/>
    </xf>
    <xf numFmtId="165" fontId="6" fillId="0" borderId="0" xfId="2" applyNumberFormat="1" applyFont="1" applyBorder="1" applyAlignment="1">
      <alignment horizontal="right"/>
    </xf>
    <xf numFmtId="165" fontId="6" fillId="0" borderId="0" xfId="2" applyNumberFormat="1" applyFont="1" applyAlignment="1">
      <alignment horizontal="right" vertical="top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7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12" fontId="4" fillId="0" borderId="0" xfId="0" applyNumberFormat="1" applyFont="1" applyAlignment="1">
      <alignment vertical="top" wrapText="1"/>
    </xf>
    <xf numFmtId="0" fontId="8" fillId="0" borderId="0" xfId="0" applyFont="1" applyAlignment="1">
      <alignment horizontal="right" vertical="top"/>
    </xf>
    <xf numFmtId="0" fontId="20" fillId="0" borderId="0" xfId="0" applyFont="1"/>
    <xf numFmtId="165" fontId="4" fillId="0" borderId="3" xfId="1" quotePrefix="1" applyNumberFormat="1" applyFont="1" applyFill="1" applyBorder="1" applyAlignment="1">
      <alignment horizontal="right" vertical="top"/>
    </xf>
    <xf numFmtId="0" fontId="21" fillId="0" borderId="0" xfId="0" applyFont="1" applyBorder="1" applyAlignment="1">
      <alignment horizontal="left"/>
    </xf>
    <xf numFmtId="165" fontId="4" fillId="0" borderId="0" xfId="1" quotePrefix="1" applyNumberFormat="1" applyFont="1" applyFill="1" applyBorder="1" applyAlignment="1">
      <alignment horizontal="right" vertical="top"/>
    </xf>
    <xf numFmtId="0" fontId="22" fillId="0" borderId="0" xfId="0" applyFont="1" applyBorder="1" applyAlignment="1">
      <alignment horizontal="center"/>
    </xf>
    <xf numFmtId="165" fontId="8" fillId="0" borderId="0" xfId="2" applyNumberFormat="1" applyFont="1" applyBorder="1"/>
    <xf numFmtId="0" fontId="6" fillId="0" borderId="0" xfId="0" quotePrefix="1" applyFont="1" applyBorder="1"/>
    <xf numFmtId="165" fontId="8" fillId="0" borderId="0" xfId="2" applyNumberFormat="1" applyFont="1" applyBorder="1" applyAlignment="1">
      <alignment horizontal="right"/>
    </xf>
    <xf numFmtId="165" fontId="8" fillId="0" borderId="0" xfId="2" applyNumberFormat="1" applyFont="1" applyAlignment="1">
      <alignment horizontal="right" vertical="top"/>
    </xf>
    <xf numFmtId="0" fontId="8" fillId="0" borderId="0" xfId="0" quotePrefix="1" applyFont="1" applyAlignment="1">
      <alignment vertical="top"/>
    </xf>
    <xf numFmtId="0" fontId="8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24" fillId="0" borderId="0" xfId="0" applyFont="1"/>
    <xf numFmtId="0" fontId="4" fillId="0" borderId="0" xfId="0" applyFont="1" applyFill="1" applyAlignment="1">
      <alignment horizontal="center"/>
    </xf>
    <xf numFmtId="0" fontId="2" fillId="0" borderId="0" xfId="0" quotePrefix="1" applyFont="1" applyBorder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4" fillId="0" borderId="0" xfId="0" applyFont="1" applyFill="1" applyBorder="1" applyAlignment="1"/>
    <xf numFmtId="0" fontId="20" fillId="0" borderId="0" xfId="0" applyFont="1" applyAlignment="1">
      <alignment horizontal="justify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Fill="1" applyAlignment="1">
      <alignment wrapText="1"/>
    </xf>
    <xf numFmtId="2" fontId="4" fillId="0" borderId="0" xfId="0" applyNumberFormat="1" applyFont="1" applyFill="1" applyBorder="1" applyAlignment="1">
      <alignment horizontal="right"/>
    </xf>
    <xf numFmtId="2" fontId="2" fillId="0" borderId="0" xfId="0" applyNumberFormat="1" applyFont="1" applyFill="1"/>
    <xf numFmtId="165" fontId="2" fillId="0" borderId="0" xfId="1" quotePrefix="1" applyNumberFormat="1" applyFont="1" applyBorder="1" applyAlignment="1">
      <alignment horizontal="right" wrapText="1"/>
    </xf>
    <xf numFmtId="0" fontId="2" fillId="0" borderId="0" xfId="0" quotePrefix="1" applyFont="1" applyFill="1"/>
    <xf numFmtId="0" fontId="2" fillId="0" borderId="0" xfId="0" applyFont="1" applyBorder="1"/>
    <xf numFmtId="0" fontId="2" fillId="0" borderId="0" xfId="0" applyFont="1" applyBorder="1" applyAlignment="1">
      <alignment horizontal="right" wrapText="1"/>
    </xf>
    <xf numFmtId="0" fontId="2" fillId="0" borderId="0" xfId="0" quotePrefix="1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vertical="top" wrapText="1"/>
    </xf>
    <xf numFmtId="1" fontId="4" fillId="0" borderId="0" xfId="0" applyNumberFormat="1" applyFont="1" applyBorder="1" applyAlignment="1">
      <alignment horizontal="right"/>
    </xf>
    <xf numFmtId="0" fontId="2" fillId="0" borderId="0" xfId="0" applyFont="1" applyFill="1" applyAlignment="1">
      <alignment vertical="top"/>
    </xf>
    <xf numFmtId="43" fontId="4" fillId="0" borderId="0" xfId="1" quotePrefix="1" applyNumberFormat="1" applyFont="1" applyFill="1" applyAlignment="1">
      <alignment horizontal="right" vertical="top"/>
    </xf>
    <xf numFmtId="2" fontId="4" fillId="0" borderId="0" xfId="0" applyNumberFormat="1" applyFont="1" applyFill="1" applyBorder="1"/>
    <xf numFmtId="43" fontId="2" fillId="0" borderId="0" xfId="1" quotePrefix="1" applyNumberFormat="1" applyFont="1" applyFill="1" applyAlignment="1">
      <alignment horizontal="right" vertical="top"/>
    </xf>
    <xf numFmtId="0" fontId="2" fillId="0" borderId="0" xfId="0" applyFont="1" applyFill="1" applyBorder="1" applyAlignment="1"/>
    <xf numFmtId="0" fontId="25" fillId="0" borderId="0" xfId="0" applyFont="1" applyFill="1"/>
    <xf numFmtId="0" fontId="25" fillId="0" borderId="0" xfId="0" applyFont="1" applyBorder="1" applyAlignment="1">
      <alignment horizontal="left"/>
    </xf>
    <xf numFmtId="165" fontId="4" fillId="0" borderId="5" xfId="1" quotePrefix="1" applyNumberFormat="1" applyFont="1" applyFill="1" applyBorder="1" applyAlignment="1">
      <alignment horizontal="right" vertical="top"/>
    </xf>
    <xf numFmtId="2" fontId="2" fillId="0" borderId="0" xfId="0" applyNumberFormat="1" applyFont="1" applyFill="1" applyBorder="1" applyAlignment="1"/>
    <xf numFmtId="43" fontId="4" fillId="0" borderId="5" xfId="1" quotePrefix="1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/>
    </xf>
    <xf numFmtId="43" fontId="4" fillId="0" borderId="0" xfId="1" quotePrefix="1" applyNumberFormat="1" applyFont="1" applyFill="1" applyBorder="1" applyAlignment="1">
      <alignment horizontal="right" vertical="top"/>
    </xf>
    <xf numFmtId="43" fontId="2" fillId="0" borderId="0" xfId="1" quotePrefix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4" fillId="0" borderId="5" xfId="0" applyNumberFormat="1" applyFont="1" applyBorder="1" applyAlignment="1">
      <alignment horizontal="right"/>
    </xf>
    <xf numFmtId="43" fontId="2" fillId="0" borderId="0" xfId="1" quotePrefix="1" applyNumberFormat="1" applyFont="1" applyFill="1" applyAlignment="1">
      <alignment horizontal="left" vertical="top"/>
    </xf>
    <xf numFmtId="2" fontId="2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0" fontId="4" fillId="0" borderId="0" xfId="0" applyFont="1" applyAlignment="1"/>
    <xf numFmtId="0" fontId="4" fillId="0" borderId="0" xfId="0" applyFont="1" applyFill="1"/>
    <xf numFmtId="0" fontId="6" fillId="0" borderId="0" xfId="0" applyFont="1" applyBorder="1" applyAlignment="1">
      <alignment horizontal="left"/>
    </xf>
    <xf numFmtId="0" fontId="4" fillId="0" borderId="0" xfId="0" applyFont="1" applyAlignment="1">
      <alignment horizontal="center" vertical="top"/>
    </xf>
    <xf numFmtId="2" fontId="2" fillId="0" borderId="0" xfId="0" applyNumberFormat="1" applyFont="1" applyFill="1" applyBorder="1" applyAlignment="1">
      <alignment horizontal="right"/>
    </xf>
    <xf numFmtId="2" fontId="4" fillId="0" borderId="0" xfId="0" applyNumberFormat="1" applyFont="1" applyFill="1" applyBorder="1" applyAlignment="1"/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2" fillId="0" borderId="0" xfId="0" applyNumberFormat="1" applyFont="1" applyBorder="1" applyAlignment="1">
      <alignment horizontal="left"/>
    </xf>
    <xf numFmtId="165" fontId="2" fillId="0" borderId="0" xfId="2" quotePrefix="1" applyNumberFormat="1" applyFont="1" applyAlignment="1">
      <alignment horizontal="right" wrapText="1"/>
    </xf>
    <xf numFmtId="0" fontId="26" fillId="0" borderId="3" xfId="0" applyFont="1" applyFill="1" applyBorder="1"/>
    <xf numFmtId="1" fontId="26" fillId="0" borderId="9" xfId="0" applyNumberFormat="1" applyFont="1" applyBorder="1" applyAlignment="1">
      <alignment wrapText="1"/>
    </xf>
    <xf numFmtId="0" fontId="4" fillId="0" borderId="0" xfId="0" applyFont="1" applyAlignment="1">
      <alignment horizontal="left"/>
    </xf>
    <xf numFmtId="166" fontId="4" fillId="0" borderId="0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center" wrapText="1"/>
    </xf>
    <xf numFmtId="0" fontId="4" fillId="0" borderId="0" xfId="0" applyFont="1" applyAlignment="1">
      <alignment horizontal="right" wrapText="1"/>
    </xf>
    <xf numFmtId="0" fontId="27" fillId="0" borderId="0" xfId="0" applyFont="1" applyFill="1"/>
    <xf numFmtId="0" fontId="28" fillId="0" borderId="0" xfId="0" applyFont="1" applyFill="1"/>
    <xf numFmtId="165" fontId="4" fillId="0" borderId="0" xfId="1" quotePrefix="1" applyNumberFormat="1" applyFont="1" applyAlignment="1">
      <alignment horizontal="right" wrapText="1"/>
    </xf>
    <xf numFmtId="2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Border="1" applyAlignment="1"/>
    <xf numFmtId="1" fontId="2" fillId="0" borderId="0" xfId="0" applyNumberFormat="1" applyFont="1" applyBorder="1" applyAlignment="1">
      <alignment horizontal="center"/>
    </xf>
    <xf numFmtId="1" fontId="2" fillId="0" borderId="0" xfId="0" applyNumberFormat="1" applyFont="1" applyFill="1" applyBorder="1"/>
    <xf numFmtId="0" fontId="3" fillId="0" borderId="0" xfId="0" applyFont="1" applyAlignment="1">
      <alignment horizontal="center"/>
    </xf>
    <xf numFmtId="0" fontId="14" fillId="0" borderId="0" xfId="0" applyFont="1" applyAlignment="1">
      <alignment horizontal="right" vertical="top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0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3" fillId="0" borderId="12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12" fontId="4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8" fillId="0" borderId="1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12" fontId="16" fillId="0" borderId="0" xfId="0" applyNumberFormat="1" applyFont="1" applyAlignment="1">
      <alignment horizontal="justify" vertical="top" wrapText="1"/>
    </xf>
    <xf numFmtId="0" fontId="4" fillId="0" borderId="0" xfId="0" applyFont="1" applyAlignment="1">
      <alignment horizontal="center" vertical="top"/>
    </xf>
    <xf numFmtId="12" fontId="4" fillId="0" borderId="0" xfId="0" applyNumberFormat="1" applyFont="1" applyAlignment="1">
      <alignment horizontal="justify" vertical="top" wrapText="1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 vertical="top"/>
    </xf>
    <xf numFmtId="2" fontId="4" fillId="0" borderId="5" xfId="0" applyNumberFormat="1" applyFont="1" applyBorder="1" applyAlignment="1">
      <alignment horizont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62"/>
      <c r="E3" s="74" t="s">
        <v>25</v>
      </c>
    </row>
    <row r="4" spans="2:8" ht="15">
      <c r="B4" s="63"/>
      <c r="C4" s="62"/>
      <c r="D4" s="62"/>
      <c r="E4" s="62"/>
    </row>
    <row r="5" spans="2:8" ht="15">
      <c r="B5" s="63" t="s">
        <v>26</v>
      </c>
      <c r="E5" s="63" t="s">
        <v>27</v>
      </c>
    </row>
    <row r="6" spans="2:8" ht="15">
      <c r="B6" s="63"/>
      <c r="E6" s="63"/>
    </row>
    <row r="7" spans="2:8" ht="15">
      <c r="B7" s="63" t="s">
        <v>28</v>
      </c>
      <c r="E7" s="63" t="s">
        <v>29</v>
      </c>
    </row>
    <row r="8" spans="2:8" ht="15">
      <c r="B8" s="63"/>
      <c r="E8" s="63"/>
    </row>
    <row r="9" spans="2:8" ht="15">
      <c r="B9" s="63" t="s">
        <v>30</v>
      </c>
      <c r="E9" s="63" t="s">
        <v>31</v>
      </c>
    </row>
    <row r="10" spans="2:8" ht="15">
      <c r="B10" s="63"/>
      <c r="E10" s="63"/>
    </row>
    <row r="11" spans="2:8" ht="15">
      <c r="B11" s="63" t="s">
        <v>32</v>
      </c>
      <c r="E11" s="63" t="s">
        <v>47</v>
      </c>
    </row>
    <row r="12" spans="2:8" ht="15">
      <c r="B12" s="63"/>
      <c r="D12" s="63"/>
      <c r="E12" s="63"/>
    </row>
    <row r="13" spans="2:8" ht="15.75" customHeight="1">
      <c r="B13" s="63" t="s">
        <v>33</v>
      </c>
      <c r="E13" s="180" t="s">
        <v>51</v>
      </c>
      <c r="F13" s="180"/>
      <c r="G13" s="180"/>
      <c r="H13" s="180"/>
    </row>
    <row r="14" spans="2:8" ht="15.75" customHeight="1">
      <c r="B14" s="63"/>
      <c r="D14" s="73"/>
      <c r="E14" s="180"/>
      <c r="F14" s="180"/>
      <c r="G14" s="180"/>
      <c r="H14" s="180"/>
    </row>
    <row r="15" spans="2:8" ht="15.75" customHeight="1">
      <c r="B15" s="63"/>
      <c r="D15" s="73"/>
      <c r="E15" s="180"/>
      <c r="F15" s="180"/>
      <c r="G15" s="180"/>
      <c r="H15" s="180"/>
    </row>
    <row r="16" spans="2:8" ht="15.75" customHeight="1">
      <c r="B16" s="63"/>
      <c r="D16" s="73"/>
      <c r="E16" s="180"/>
      <c r="F16" s="180"/>
      <c r="G16" s="180"/>
      <c r="H16" s="180"/>
    </row>
    <row r="17" spans="2:8" ht="15.75">
      <c r="B17" s="63"/>
      <c r="D17" s="64"/>
      <c r="E17" s="180"/>
      <c r="F17" s="180"/>
      <c r="G17" s="180"/>
      <c r="H17" s="180"/>
    </row>
    <row r="18" spans="2:8" ht="15.75">
      <c r="B18" s="63"/>
      <c r="D18" s="64"/>
      <c r="E18" s="64"/>
    </row>
    <row r="19" spans="2:8" ht="20.25">
      <c r="B19" s="63" t="s">
        <v>34</v>
      </c>
      <c r="E19" s="65" t="s">
        <v>35</v>
      </c>
    </row>
    <row r="20" spans="2:8" ht="15">
      <c r="B20" s="63"/>
      <c r="C20" s="62"/>
      <c r="D20" s="62"/>
      <c r="E20" s="62"/>
    </row>
    <row r="21" spans="2:8">
      <c r="B21" s="181" t="s">
        <v>48</v>
      </c>
      <c r="C21" s="182"/>
      <c r="D21" s="182"/>
      <c r="E21" s="182"/>
      <c r="F21" s="182"/>
      <c r="G21" s="182"/>
      <c r="H21" s="182"/>
    </row>
    <row r="22" spans="2:8">
      <c r="B22" s="182"/>
      <c r="C22" s="182"/>
      <c r="D22" s="182"/>
      <c r="E22" s="182"/>
      <c r="F22" s="182"/>
      <c r="G22" s="182"/>
      <c r="H22" s="182"/>
    </row>
    <row r="23" spans="2:8">
      <c r="B23" s="182"/>
      <c r="C23" s="182"/>
      <c r="D23" s="182"/>
      <c r="E23" s="182"/>
      <c r="F23" s="182"/>
      <c r="G23" s="182"/>
      <c r="H23" s="182"/>
    </row>
    <row r="24" spans="2:8">
      <c r="B24" s="182"/>
      <c r="C24" s="182"/>
      <c r="D24" s="182"/>
      <c r="E24" s="182"/>
      <c r="F24" s="182"/>
      <c r="G24" s="182"/>
      <c r="H24" s="182"/>
    </row>
    <row r="25" spans="2:8" ht="15">
      <c r="B25" s="63"/>
      <c r="C25" s="62"/>
      <c r="D25" s="62"/>
      <c r="E25" s="62"/>
    </row>
    <row r="26" spans="2:8" ht="12.75" customHeight="1">
      <c r="C26" s="62"/>
      <c r="D26" s="187" t="s">
        <v>52</v>
      </c>
      <c r="E26" s="187"/>
      <c r="F26" s="187"/>
    </row>
    <row r="27" spans="2:8" ht="20.25">
      <c r="B27" s="66"/>
      <c r="C27" s="62"/>
      <c r="D27" s="187"/>
      <c r="E27" s="187"/>
      <c r="F27" s="187"/>
    </row>
    <row r="28" spans="2:8">
      <c r="B28" s="181" t="s">
        <v>49</v>
      </c>
      <c r="C28" s="182"/>
      <c r="D28" s="182"/>
      <c r="E28" s="182"/>
      <c r="F28" s="182"/>
      <c r="G28" s="182"/>
      <c r="H28" s="182"/>
    </row>
    <row r="29" spans="2:8">
      <c r="B29" s="182"/>
      <c r="C29" s="182"/>
      <c r="D29" s="182"/>
      <c r="E29" s="182"/>
      <c r="F29" s="182"/>
      <c r="G29" s="182"/>
      <c r="H29" s="182"/>
    </row>
    <row r="30" spans="2:8">
      <c r="B30" s="182"/>
      <c r="C30" s="182"/>
      <c r="D30" s="182"/>
      <c r="E30" s="182"/>
      <c r="F30" s="182"/>
      <c r="G30" s="182"/>
      <c r="H30" s="182"/>
    </row>
    <row r="31" spans="2:8" ht="15">
      <c r="B31" s="63"/>
      <c r="C31" s="62"/>
      <c r="D31" s="62"/>
      <c r="E31" s="62"/>
    </row>
    <row r="32" spans="2:8" ht="12.75" customHeight="1">
      <c r="C32" s="177" t="s">
        <v>53</v>
      </c>
      <c r="D32" s="177"/>
      <c r="E32" s="177"/>
      <c r="F32" s="177"/>
    </row>
    <row r="33" spans="2:8" ht="20.25">
      <c r="B33" s="66"/>
      <c r="C33" s="177"/>
      <c r="D33" s="177"/>
      <c r="E33" s="177"/>
      <c r="F33" s="177"/>
    </row>
    <row r="34" spans="2:8">
      <c r="B34" s="181" t="s">
        <v>50</v>
      </c>
      <c r="C34" s="182"/>
      <c r="D34" s="182"/>
      <c r="E34" s="182"/>
      <c r="F34" s="182"/>
      <c r="G34" s="182"/>
      <c r="H34" s="182"/>
    </row>
    <row r="35" spans="2:8">
      <c r="B35" s="182"/>
      <c r="C35" s="182"/>
      <c r="D35" s="182"/>
      <c r="E35" s="182"/>
      <c r="F35" s="182"/>
      <c r="G35" s="182"/>
      <c r="H35" s="182"/>
    </row>
    <row r="36" spans="2:8">
      <c r="B36" s="182"/>
      <c r="C36" s="182"/>
      <c r="D36" s="182"/>
      <c r="E36" s="182"/>
      <c r="F36" s="182"/>
      <c r="G36" s="182"/>
      <c r="H36" s="182"/>
    </row>
    <row r="37" spans="2:8">
      <c r="B37" s="182"/>
      <c r="C37" s="182"/>
      <c r="D37" s="182"/>
      <c r="E37" s="182"/>
      <c r="F37" s="182"/>
      <c r="G37" s="182"/>
      <c r="H37" s="182"/>
    </row>
    <row r="38" spans="2:8">
      <c r="B38" s="182"/>
      <c r="C38" s="182"/>
      <c r="D38" s="182"/>
      <c r="E38" s="182"/>
      <c r="F38" s="182"/>
      <c r="G38" s="182"/>
      <c r="H38" s="182"/>
    </row>
    <row r="39" spans="2:8">
      <c r="B39" s="182"/>
      <c r="C39" s="182"/>
      <c r="D39" s="182"/>
      <c r="E39" s="182"/>
      <c r="F39" s="182"/>
      <c r="G39" s="182"/>
      <c r="H39" s="182"/>
    </row>
    <row r="40" spans="2:8">
      <c r="B40" s="182"/>
      <c r="C40" s="182"/>
      <c r="D40" s="182"/>
      <c r="E40" s="182"/>
      <c r="F40" s="182"/>
      <c r="G40" s="182"/>
      <c r="H40" s="182"/>
    </row>
    <row r="41" spans="2:8" ht="15">
      <c r="B41" s="63"/>
      <c r="C41" s="62"/>
      <c r="D41" s="62"/>
      <c r="E41" s="62"/>
    </row>
    <row r="42" spans="2:8" ht="15.75" thickBot="1">
      <c r="B42" s="63"/>
      <c r="C42" s="62"/>
      <c r="D42" s="62"/>
      <c r="E42" s="62"/>
    </row>
    <row r="43" spans="2:8" s="70" customFormat="1" ht="24.95" customHeight="1" thickBot="1">
      <c r="C43" s="67" t="s">
        <v>36</v>
      </c>
      <c r="D43" s="183" t="s">
        <v>37</v>
      </c>
      <c r="E43" s="184"/>
      <c r="F43" s="68" t="s">
        <v>42</v>
      </c>
      <c r="G43" s="69" t="s">
        <v>43</v>
      </c>
    </row>
    <row r="44" spans="2:8" s="70" customFormat="1" ht="24.95" customHeight="1">
      <c r="C44" s="72">
        <v>1</v>
      </c>
      <c r="D44" s="185" t="s">
        <v>38</v>
      </c>
      <c r="E44" s="186"/>
      <c r="F44" s="72" t="s">
        <v>44</v>
      </c>
      <c r="G44" s="72" t="s">
        <v>44</v>
      </c>
    </row>
    <row r="45" spans="2:8" s="70" customFormat="1" ht="24.95" customHeight="1">
      <c r="C45" s="71">
        <v>2</v>
      </c>
      <c r="D45" s="178" t="s">
        <v>39</v>
      </c>
      <c r="E45" s="179"/>
      <c r="F45" s="71" t="s">
        <v>45</v>
      </c>
      <c r="G45" s="71" t="s">
        <v>45</v>
      </c>
    </row>
    <row r="46" spans="2:8" s="70" customFormat="1" ht="24.95" customHeight="1">
      <c r="C46" s="71">
        <v>3</v>
      </c>
      <c r="D46" s="178" t="s">
        <v>40</v>
      </c>
      <c r="E46" s="179"/>
      <c r="F46" s="71" t="s">
        <v>46</v>
      </c>
      <c r="G46" s="71" t="s">
        <v>46</v>
      </c>
    </row>
    <row r="47" spans="2:8" ht="15">
      <c r="B47" s="63" t="s">
        <v>41</v>
      </c>
      <c r="C47" s="62"/>
      <c r="D47" s="62"/>
      <c r="E47" s="62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L44"/>
  <sheetViews>
    <sheetView topLeftCell="A10" workbookViewId="0">
      <selection activeCell="D2" sqref="D2:J5"/>
    </sheetView>
  </sheetViews>
  <sheetFormatPr defaultRowHeight="15.75"/>
  <cols>
    <col min="1" max="7" width="9.140625" style="42"/>
    <col min="8" max="8" width="15.7109375" style="42" bestFit="1" customWidth="1"/>
    <col min="9" max="9" width="3" style="42" customWidth="1"/>
    <col min="10" max="10" width="4.140625" style="42" customWidth="1"/>
    <col min="11" max="11" width="3.42578125" style="42" customWidth="1"/>
    <col min="12" max="16384" width="9.140625" style="42"/>
  </cols>
  <sheetData>
    <row r="2" spans="2:12" ht="15.75" customHeight="1">
      <c r="C2" s="100" t="s">
        <v>8</v>
      </c>
      <c r="D2" s="188" t="s">
        <v>205</v>
      </c>
      <c r="E2" s="188"/>
      <c r="F2" s="188"/>
      <c r="G2" s="188"/>
      <c r="H2" s="188"/>
      <c r="I2" s="188"/>
      <c r="J2" s="188"/>
      <c r="K2" s="99"/>
      <c r="L2" s="99"/>
    </row>
    <row r="3" spans="2:12">
      <c r="D3" s="188"/>
      <c r="E3" s="188"/>
      <c r="F3" s="188"/>
      <c r="G3" s="188"/>
      <c r="H3" s="188"/>
      <c r="I3" s="188"/>
      <c r="J3" s="188"/>
      <c r="K3" s="99"/>
      <c r="L3" s="99"/>
    </row>
    <row r="4" spans="2:12">
      <c r="D4" s="188"/>
      <c r="E4" s="188"/>
      <c r="F4" s="188"/>
      <c r="G4" s="188"/>
      <c r="H4" s="188"/>
      <c r="I4" s="188"/>
      <c r="J4" s="188"/>
      <c r="K4" s="99"/>
      <c r="L4" s="99"/>
    </row>
    <row r="5" spans="2:12">
      <c r="D5" s="188"/>
      <c r="E5" s="188"/>
      <c r="F5" s="188"/>
      <c r="G5" s="188"/>
      <c r="H5" s="188"/>
      <c r="I5" s="188"/>
      <c r="J5" s="188"/>
      <c r="K5" s="98"/>
    </row>
    <row r="6" spans="2:12" ht="27">
      <c r="F6" s="97" t="s">
        <v>71</v>
      </c>
      <c r="I6" s="97"/>
    </row>
    <row r="7" spans="2:12" ht="16.5" thickBot="1"/>
    <row r="8" spans="2:12" s="79" customFormat="1" ht="16.5" thickBot="1">
      <c r="B8" s="96" t="s">
        <v>70</v>
      </c>
      <c r="C8" s="95" t="s">
        <v>69</v>
      </c>
      <c r="D8" s="94"/>
      <c r="E8" s="94"/>
      <c r="F8" s="94"/>
      <c r="G8" s="93"/>
      <c r="H8" s="191" t="s">
        <v>68</v>
      </c>
      <c r="I8" s="192"/>
      <c r="J8" s="193"/>
      <c r="K8" s="194"/>
    </row>
    <row r="10" spans="2:12">
      <c r="C10" s="44" t="s">
        <v>67</v>
      </c>
    </row>
    <row r="11" spans="2:12">
      <c r="B11" s="111" t="s">
        <v>66</v>
      </c>
      <c r="C11" s="61" t="s">
        <v>65</v>
      </c>
      <c r="D11" s="61"/>
      <c r="H11" s="109" t="e">
        <f>'(Abs)'!#REF!</f>
        <v>#REF!</v>
      </c>
      <c r="I11" s="82" t="s">
        <v>11</v>
      </c>
    </row>
    <row r="12" spans="2:12">
      <c r="B12" s="111" t="s">
        <v>64</v>
      </c>
      <c r="C12" s="61" t="s">
        <v>63</v>
      </c>
      <c r="D12" s="61"/>
      <c r="H12" s="109">
        <f>'(Abs)'!J77</f>
        <v>0</v>
      </c>
      <c r="I12" s="82" t="s">
        <v>11</v>
      </c>
    </row>
    <row r="13" spans="2:12" s="81" customFormat="1">
      <c r="H13" s="91"/>
      <c r="I13" s="90"/>
    </row>
    <row r="14" spans="2:12" s="81" customFormat="1">
      <c r="C14" s="44" t="s">
        <v>137</v>
      </c>
      <c r="H14" s="91"/>
      <c r="I14" s="90"/>
    </row>
    <row r="15" spans="2:12" s="81" customFormat="1">
      <c r="B15" s="111" t="s">
        <v>66</v>
      </c>
      <c r="C15" s="61" t="s">
        <v>65</v>
      </c>
      <c r="D15" s="112"/>
      <c r="H15" s="108">
        <f>'(Abs)'!J167</f>
        <v>0</v>
      </c>
      <c r="I15" s="110" t="s">
        <v>11</v>
      </c>
    </row>
    <row r="16" spans="2:12" s="81" customFormat="1">
      <c r="B16" s="111" t="s">
        <v>64</v>
      </c>
      <c r="C16" s="61" t="s">
        <v>77</v>
      </c>
      <c r="D16" s="112"/>
      <c r="H16" s="108">
        <f>'(Abs)'!J198</f>
        <v>0</v>
      </c>
      <c r="I16" s="110" t="s">
        <v>11</v>
      </c>
    </row>
    <row r="17" spans="2:9" s="81" customFormat="1">
      <c r="B17" s="111"/>
      <c r="C17" s="61"/>
      <c r="D17" s="112"/>
      <c r="H17" s="108"/>
      <c r="I17" s="110"/>
    </row>
    <row r="18" spans="2:9" s="81" customFormat="1">
      <c r="B18" s="87"/>
      <c r="C18" s="42"/>
      <c r="H18" s="91"/>
      <c r="I18" s="110"/>
    </row>
    <row r="19" spans="2:9">
      <c r="C19" s="44" t="s">
        <v>138</v>
      </c>
      <c r="I19" s="61"/>
    </row>
    <row r="20" spans="2:9">
      <c r="B20" s="111" t="s">
        <v>66</v>
      </c>
      <c r="C20" s="61" t="s">
        <v>76</v>
      </c>
      <c r="D20" s="61"/>
      <c r="H20" s="109">
        <f>'(Abs)'!J205</f>
        <v>44070</v>
      </c>
      <c r="I20" s="110" t="s">
        <v>11</v>
      </c>
    </row>
    <row r="21" spans="2:9">
      <c r="B21" s="111" t="s">
        <v>64</v>
      </c>
      <c r="C21" s="61" t="s">
        <v>63</v>
      </c>
      <c r="D21" s="61"/>
      <c r="H21" s="109">
        <f>'(Abs)'!J222</f>
        <v>0</v>
      </c>
      <c r="I21" s="110" t="s">
        <v>11</v>
      </c>
    </row>
    <row r="22" spans="2:9">
      <c r="B22" s="111"/>
      <c r="C22" s="61"/>
      <c r="D22" s="61"/>
      <c r="H22" s="109"/>
      <c r="I22" s="82"/>
    </row>
    <row r="23" spans="2:9">
      <c r="B23" s="87"/>
      <c r="H23" s="92"/>
      <c r="I23" s="82"/>
    </row>
    <row r="24" spans="2:9">
      <c r="C24" s="44"/>
    </row>
    <row r="25" spans="2:9">
      <c r="B25" s="111"/>
      <c r="C25" s="61"/>
      <c r="D25" s="61"/>
      <c r="H25" s="109"/>
      <c r="I25" s="110"/>
    </row>
    <row r="26" spans="2:9">
      <c r="B26" s="87"/>
      <c r="H26" s="92"/>
      <c r="I26" s="82"/>
    </row>
    <row r="27" spans="2:9">
      <c r="C27" s="44"/>
    </row>
    <row r="28" spans="2:9">
      <c r="B28" s="111"/>
      <c r="C28" s="61"/>
      <c r="D28" s="61"/>
      <c r="H28" s="109"/>
      <c r="I28" s="110"/>
    </row>
    <row r="29" spans="2:9" s="81" customFormat="1">
      <c r="B29" s="111"/>
      <c r="C29" s="61"/>
      <c r="D29" s="61"/>
      <c r="E29" s="42"/>
      <c r="F29" s="42"/>
      <c r="G29" s="42"/>
      <c r="H29" s="109"/>
      <c r="I29" s="110"/>
    </row>
    <row r="30" spans="2:9" s="81" customFormat="1">
      <c r="B30" s="87"/>
      <c r="C30" s="42"/>
      <c r="D30" s="42"/>
      <c r="E30" s="42"/>
      <c r="F30" s="42"/>
      <c r="G30" s="42"/>
      <c r="H30" s="109"/>
      <c r="I30" s="110"/>
    </row>
    <row r="31" spans="2:9" s="81" customFormat="1">
      <c r="B31" s="42"/>
      <c r="C31" s="44"/>
      <c r="D31" s="42"/>
      <c r="E31" s="42"/>
      <c r="F31" s="42"/>
      <c r="G31" s="42"/>
      <c r="H31" s="42"/>
      <c r="I31" s="42"/>
    </row>
    <row r="32" spans="2:9" s="81" customFormat="1">
      <c r="B32" s="111"/>
      <c r="C32" s="61"/>
      <c r="D32" s="61"/>
      <c r="E32" s="42"/>
      <c r="F32" s="42"/>
      <c r="G32" s="42"/>
      <c r="H32" s="109"/>
      <c r="I32" s="110"/>
    </row>
    <row r="33" spans="1:11" s="81" customFormat="1" ht="16.5" thickBot="1">
      <c r="B33" s="87"/>
      <c r="C33" s="42"/>
      <c r="D33" s="42"/>
      <c r="E33" s="42"/>
      <c r="F33" s="42"/>
      <c r="G33" s="42"/>
      <c r="H33" s="109"/>
      <c r="I33" s="110"/>
    </row>
    <row r="34" spans="1:11" s="81" customFormat="1" ht="16.5" thickBot="1">
      <c r="F34" s="112"/>
      <c r="G34" s="100" t="s">
        <v>62</v>
      </c>
      <c r="H34" s="89" t="e">
        <f>SUM(H11:H32)</f>
        <v>#REF!</v>
      </c>
      <c r="I34" s="88" t="s">
        <v>11</v>
      </c>
      <c r="J34" s="83"/>
      <c r="K34" s="82"/>
    </row>
    <row r="35" spans="1:11" s="81" customFormat="1" ht="16.5" thickBot="1">
      <c r="F35" s="112"/>
      <c r="G35" s="100"/>
      <c r="H35" s="84"/>
      <c r="I35" s="82"/>
      <c r="J35" s="83"/>
      <c r="K35" s="82"/>
    </row>
    <row r="36" spans="1:11" s="81" customFormat="1" ht="16.5" thickBot="1">
      <c r="F36" s="112"/>
      <c r="G36" s="111" t="s">
        <v>61</v>
      </c>
      <c r="H36" s="86" t="e">
        <f>ROUND(SUM(H34),-3)</f>
        <v>#REF!</v>
      </c>
      <c r="I36" s="85" t="s">
        <v>11</v>
      </c>
      <c r="J36" s="83"/>
      <c r="K36" s="82"/>
    </row>
    <row r="37" spans="1:11" s="81" customFormat="1">
      <c r="F37" s="112"/>
      <c r="G37" s="111"/>
      <c r="H37" s="106"/>
      <c r="I37" s="107"/>
      <c r="J37" s="83"/>
      <c r="K37" s="82"/>
    </row>
    <row r="38" spans="1:11" s="81" customFormat="1">
      <c r="G38" s="87"/>
      <c r="H38" s="106"/>
      <c r="I38" s="107"/>
      <c r="J38" s="83"/>
      <c r="K38" s="82"/>
    </row>
    <row r="39" spans="1:11" s="81" customFormat="1">
      <c r="G39" s="87"/>
      <c r="H39" s="106"/>
      <c r="I39" s="107"/>
      <c r="J39" s="83"/>
      <c r="K39" s="82"/>
    </row>
    <row r="40" spans="1:11" s="81" customFormat="1">
      <c r="A40" s="42"/>
      <c r="B40" s="79"/>
      <c r="C40" s="77" t="s">
        <v>60</v>
      </c>
      <c r="D40" s="77"/>
      <c r="E40" s="78"/>
      <c r="F40" s="42"/>
      <c r="G40" s="190" t="s">
        <v>59</v>
      </c>
      <c r="H40" s="190"/>
      <c r="I40" s="190"/>
      <c r="J40" s="190"/>
      <c r="K40" s="190"/>
    </row>
    <row r="41" spans="1:11">
      <c r="A41" s="189" t="s">
        <v>72</v>
      </c>
      <c r="B41" s="189"/>
      <c r="C41" s="189"/>
      <c r="D41" s="189"/>
      <c r="E41" s="189"/>
      <c r="F41" s="76"/>
      <c r="G41" s="189" t="s">
        <v>73</v>
      </c>
      <c r="H41" s="189"/>
      <c r="I41" s="189"/>
      <c r="J41" s="189"/>
      <c r="K41" s="189"/>
    </row>
    <row r="42" spans="1:11">
      <c r="C42" s="76" t="s">
        <v>58</v>
      </c>
      <c r="D42" s="76"/>
      <c r="E42" s="76"/>
      <c r="G42" s="189" t="s">
        <v>58</v>
      </c>
      <c r="H42" s="189"/>
      <c r="I42" s="189"/>
      <c r="J42" s="189"/>
      <c r="K42" s="189"/>
    </row>
    <row r="44" spans="1:11">
      <c r="F44" s="80"/>
    </row>
  </sheetData>
  <mergeCells count="7">
    <mergeCell ref="D2:J5"/>
    <mergeCell ref="A41:E41"/>
    <mergeCell ref="G41:K41"/>
    <mergeCell ref="G40:K40"/>
    <mergeCell ref="G42:K42"/>
    <mergeCell ref="H8:I8"/>
    <mergeCell ref="J8:K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/>
  <dimension ref="A1:K515"/>
  <sheetViews>
    <sheetView tabSelected="1" view="pageBreakPreview" topLeftCell="A235" workbookViewId="0">
      <selection activeCell="J169" sqref="J169"/>
    </sheetView>
  </sheetViews>
  <sheetFormatPr defaultRowHeight="15"/>
  <cols>
    <col min="1" max="1" width="5.7109375" style="14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2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14" t="s">
        <v>8</v>
      </c>
      <c r="B1" s="14"/>
      <c r="C1" s="195" t="s">
        <v>392</v>
      </c>
      <c r="D1" s="195"/>
      <c r="E1" s="195"/>
      <c r="F1" s="195"/>
      <c r="G1" s="195"/>
      <c r="H1" s="195"/>
      <c r="I1" s="195"/>
      <c r="J1" s="195"/>
      <c r="K1" s="195"/>
    </row>
    <row r="2" spans="1:11" ht="18" customHeight="1">
      <c r="C2" s="195"/>
      <c r="D2" s="195"/>
      <c r="E2" s="195"/>
      <c r="F2" s="195"/>
      <c r="G2" s="195"/>
      <c r="H2" s="195"/>
      <c r="I2" s="195"/>
      <c r="J2" s="195"/>
      <c r="K2" s="195"/>
    </row>
    <row r="3" spans="1:11" ht="15" customHeight="1" thickBot="1">
      <c r="C3" s="14"/>
      <c r="D3" s="176" t="s">
        <v>391</v>
      </c>
      <c r="E3" s="3"/>
      <c r="F3" s="3"/>
      <c r="G3" s="4"/>
      <c r="H3" s="44"/>
    </row>
    <row r="4" spans="1:11" ht="15" customHeight="1" thickBot="1">
      <c r="A4" s="16" t="s">
        <v>7</v>
      </c>
      <c r="B4" s="17" t="s">
        <v>16</v>
      </c>
      <c r="C4" s="9"/>
      <c r="D4" s="18" t="s">
        <v>15</v>
      </c>
      <c r="E4" s="9"/>
      <c r="F4" s="9" t="s">
        <v>14</v>
      </c>
      <c r="G4" s="18"/>
      <c r="H4" s="40"/>
      <c r="I4" s="11" t="s">
        <v>12</v>
      </c>
      <c r="J4" s="9" t="s">
        <v>13</v>
      </c>
      <c r="K4" s="10"/>
    </row>
    <row r="5" spans="1:11" ht="18" customHeight="1">
      <c r="A5" s="15"/>
      <c r="B5" s="103" t="s">
        <v>90</v>
      </c>
      <c r="D5" s="15"/>
      <c r="E5" s="15"/>
      <c r="F5" s="15"/>
      <c r="G5" s="15"/>
      <c r="H5" s="13"/>
      <c r="I5" s="15"/>
      <c r="J5" s="15"/>
      <c r="K5" s="15"/>
    </row>
    <row r="6" spans="1:11" ht="14.1" customHeight="1">
      <c r="A6" s="15"/>
      <c r="B6" s="103" t="s">
        <v>54</v>
      </c>
      <c r="D6" s="15"/>
      <c r="E6" s="15"/>
      <c r="F6" s="15"/>
      <c r="G6" s="15"/>
      <c r="H6" s="13"/>
      <c r="I6" s="15"/>
      <c r="J6" s="15"/>
      <c r="K6" s="15"/>
    </row>
    <row r="7" spans="1:11" ht="14.1" customHeight="1">
      <c r="A7" s="114">
        <v>1</v>
      </c>
      <c r="B7" s="45" t="s">
        <v>144</v>
      </c>
      <c r="C7" s="134"/>
      <c r="D7" s="124"/>
      <c r="E7" s="119"/>
      <c r="F7" s="48"/>
      <c r="G7" s="49"/>
      <c r="H7" s="50"/>
      <c r="I7" s="118"/>
      <c r="J7" s="51"/>
      <c r="K7" s="52"/>
    </row>
    <row r="8" spans="1:11" ht="14.1" customHeight="1">
      <c r="A8" s="114"/>
      <c r="B8" s="45" t="s">
        <v>145</v>
      </c>
      <c r="C8" s="134"/>
      <c r="D8" s="124">
        <f>Mes!J14</f>
        <v>199.5</v>
      </c>
      <c r="E8" s="119" t="s">
        <v>10</v>
      </c>
      <c r="F8" s="48">
        <v>786</v>
      </c>
      <c r="G8" s="49" t="s">
        <v>9</v>
      </c>
      <c r="H8" s="50">
        <v>50</v>
      </c>
      <c r="I8" s="118" t="s">
        <v>100</v>
      </c>
      <c r="J8" s="51">
        <f>IF(MID(I8,1,2)=("P."),(ROUND(D8*((F8)+(H8/100)),)),IF(MID(I8,1,2)=("%o"),(ROUND(D8*(((F8)+(H8/100))/1000),)),IF(MID(I8,1,2)=("Ea"),(ROUND(D8*((F8)+(H8/100)),)),ROUND(D8*(((F8)+(H8/100))/100),))))</f>
        <v>1569</v>
      </c>
      <c r="K8" s="52" t="s">
        <v>11</v>
      </c>
    </row>
    <row r="9" spans="1:11" ht="14.1" customHeight="1">
      <c r="A9" s="114"/>
      <c r="B9" s="45"/>
      <c r="C9" s="134"/>
      <c r="D9" s="46" t="s">
        <v>370</v>
      </c>
      <c r="E9" s="119"/>
      <c r="F9" s="48"/>
      <c r="G9" s="49"/>
      <c r="H9" s="50"/>
      <c r="I9" s="118"/>
      <c r="J9" s="51"/>
      <c r="K9" s="52"/>
    </row>
    <row r="10" spans="1:11" ht="14.1" customHeight="1">
      <c r="A10" s="114">
        <v>2</v>
      </c>
      <c r="B10" s="45" t="s">
        <v>156</v>
      </c>
      <c r="C10" s="45"/>
      <c r="D10" s="124"/>
      <c r="E10" s="119"/>
      <c r="F10" s="48"/>
      <c r="G10" s="49"/>
      <c r="H10" s="50"/>
      <c r="I10" s="118"/>
      <c r="J10" s="51"/>
      <c r="K10" s="52"/>
    </row>
    <row r="11" spans="1:11" ht="14.1" customHeight="1">
      <c r="A11" s="114"/>
      <c r="B11" s="45" t="s">
        <v>157</v>
      </c>
      <c r="C11" s="45"/>
      <c r="D11" s="124"/>
      <c r="E11" s="119"/>
      <c r="F11" s="48"/>
      <c r="G11" s="49"/>
      <c r="H11" s="50"/>
      <c r="I11" s="118"/>
      <c r="J11" s="51"/>
      <c r="K11" s="52"/>
    </row>
    <row r="12" spans="1:11" ht="14.1" customHeight="1">
      <c r="A12" s="114"/>
      <c r="B12" s="45" t="s">
        <v>158</v>
      </c>
      <c r="C12" s="45"/>
      <c r="D12" s="124"/>
      <c r="E12" s="119"/>
      <c r="F12" s="48"/>
      <c r="G12" s="49"/>
      <c r="H12" s="50"/>
      <c r="I12" s="118"/>
      <c r="J12" s="51"/>
      <c r="K12" s="52"/>
    </row>
    <row r="13" spans="1:11" ht="14.1" customHeight="1">
      <c r="A13" s="114"/>
      <c r="B13" s="45" t="s">
        <v>159</v>
      </c>
      <c r="C13" s="45"/>
      <c r="D13" s="124"/>
      <c r="E13" s="119"/>
      <c r="F13" s="48"/>
      <c r="G13" s="49"/>
      <c r="H13" s="50"/>
      <c r="I13" s="118"/>
      <c r="J13" s="51"/>
      <c r="K13" s="52"/>
    </row>
    <row r="14" spans="1:11" ht="14.1" customHeight="1">
      <c r="A14" s="114"/>
      <c r="B14" s="45" t="s">
        <v>160</v>
      </c>
      <c r="C14" s="45"/>
      <c r="D14" s="124"/>
      <c r="E14" s="119"/>
      <c r="F14" s="48"/>
      <c r="G14" s="49"/>
      <c r="H14" s="50"/>
      <c r="I14" s="118"/>
      <c r="J14" s="51"/>
      <c r="K14" s="52"/>
    </row>
    <row r="15" spans="1:11" ht="14.1" customHeight="1">
      <c r="A15" s="114"/>
      <c r="B15" s="45" t="s">
        <v>161</v>
      </c>
      <c r="C15" s="45"/>
      <c r="D15" s="124"/>
      <c r="E15" s="119"/>
      <c r="F15" s="48"/>
      <c r="G15" s="49"/>
      <c r="H15" s="50"/>
      <c r="I15" s="118"/>
      <c r="J15" s="51"/>
      <c r="K15" s="52"/>
    </row>
    <row r="16" spans="1:11" ht="14.1" customHeight="1">
      <c r="A16" s="114"/>
      <c r="B16" s="45" t="s">
        <v>162</v>
      </c>
      <c r="C16" s="45"/>
      <c r="D16" s="124"/>
      <c r="E16" s="119"/>
      <c r="F16" s="48"/>
      <c r="G16" s="49"/>
      <c r="H16" s="50"/>
      <c r="I16" s="118"/>
      <c r="J16" s="51"/>
      <c r="K16" s="52"/>
    </row>
    <row r="17" spans="1:11" ht="14.1" customHeight="1">
      <c r="A17" s="114"/>
      <c r="B17" s="45" t="s">
        <v>163</v>
      </c>
      <c r="C17" s="45"/>
      <c r="D17" s="124">
        <f>Mes!J19</f>
        <v>89.25</v>
      </c>
      <c r="E17" s="119" t="s">
        <v>24</v>
      </c>
      <c r="F17" s="48">
        <v>228</v>
      </c>
      <c r="G17" s="49" t="s">
        <v>9</v>
      </c>
      <c r="H17" s="50">
        <v>90</v>
      </c>
      <c r="I17" s="118" t="s">
        <v>131</v>
      </c>
      <c r="J17" s="51">
        <f>IF(MID(I17,1,2)=("P."),(ROUND(D17*((F17)+(H17/100)),)),IF(MID(I17,1,2)=("%o"),(ROUND(D17*(((F17)+(H17/100))/1000),)),IF(MID(I17,1,2)=("Ea"),(ROUND(D17*((F17)+(H17/100)),)),ROUND(D17*(((F17)+(H17/100))/100),))))</f>
        <v>20429</v>
      </c>
      <c r="K17" s="52" t="s">
        <v>11</v>
      </c>
    </row>
    <row r="18" spans="1:11" ht="14.1" customHeight="1">
      <c r="A18" s="114"/>
      <c r="B18" s="45"/>
      <c r="C18" s="45"/>
      <c r="D18" s="46" t="s">
        <v>371</v>
      </c>
      <c r="E18" s="119"/>
      <c r="F18" s="48"/>
      <c r="G18" s="49"/>
      <c r="H18" s="50"/>
      <c r="I18" s="118"/>
      <c r="J18" s="51"/>
      <c r="K18" s="52"/>
    </row>
    <row r="19" spans="1:11" ht="14.1" customHeight="1">
      <c r="A19" s="114">
        <v>3</v>
      </c>
      <c r="B19" s="45" t="s">
        <v>146</v>
      </c>
      <c r="C19" s="134"/>
      <c r="D19" s="124"/>
      <c r="E19" s="119"/>
      <c r="F19" s="48"/>
      <c r="G19" s="49"/>
      <c r="H19" s="50"/>
      <c r="I19" s="118"/>
      <c r="J19" s="51"/>
      <c r="K19" s="52"/>
    </row>
    <row r="20" spans="1:11" ht="14.1" customHeight="1">
      <c r="A20" s="114"/>
      <c r="B20" s="45" t="s">
        <v>147</v>
      </c>
      <c r="C20" s="134"/>
      <c r="D20" s="124"/>
      <c r="E20" s="119"/>
      <c r="F20" s="48"/>
      <c r="G20" s="49"/>
      <c r="H20" s="50"/>
      <c r="I20" s="118"/>
      <c r="J20" s="51"/>
      <c r="K20" s="52"/>
    </row>
    <row r="21" spans="1:11" ht="14.1" customHeight="1">
      <c r="A21" s="114"/>
      <c r="B21" s="45" t="s">
        <v>148</v>
      </c>
      <c r="C21" s="134"/>
      <c r="D21" s="124"/>
      <c r="E21" s="119"/>
      <c r="F21" s="48"/>
      <c r="G21" s="49"/>
      <c r="H21" s="50"/>
      <c r="I21" s="118"/>
      <c r="J21" s="51"/>
      <c r="K21" s="52"/>
    </row>
    <row r="22" spans="1:11" ht="14.1" customHeight="1">
      <c r="A22" s="114"/>
      <c r="B22" s="45" t="s">
        <v>149</v>
      </c>
      <c r="C22" s="134"/>
      <c r="D22" s="124"/>
      <c r="E22" s="119"/>
      <c r="F22" s="48"/>
      <c r="G22" s="49"/>
      <c r="H22" s="50"/>
      <c r="I22" s="118"/>
      <c r="J22" s="51"/>
      <c r="K22" s="52"/>
    </row>
    <row r="23" spans="1:11" ht="14.1" customHeight="1">
      <c r="A23" s="114"/>
      <c r="B23" s="45" t="s">
        <v>150</v>
      </c>
      <c r="C23" s="134"/>
      <c r="D23" s="124"/>
      <c r="E23" s="119"/>
      <c r="F23" s="48"/>
      <c r="G23" s="49"/>
      <c r="H23" s="50"/>
      <c r="I23" s="118"/>
      <c r="J23" s="51"/>
      <c r="K23" s="52"/>
    </row>
    <row r="24" spans="1:11" ht="14.1" customHeight="1">
      <c r="A24" s="114"/>
      <c r="B24" s="45" t="s">
        <v>151</v>
      </c>
      <c r="C24" s="134"/>
      <c r="D24" s="45"/>
      <c r="E24" s="45"/>
      <c r="F24" s="45"/>
      <c r="G24" s="45"/>
      <c r="H24" s="45"/>
      <c r="I24" s="45"/>
      <c r="J24" s="45"/>
      <c r="K24" s="45"/>
    </row>
    <row r="25" spans="1:11" ht="14.1" customHeight="1">
      <c r="A25" s="114"/>
      <c r="B25" s="45" t="s">
        <v>152</v>
      </c>
      <c r="C25" s="134"/>
      <c r="D25" s="124"/>
      <c r="E25" s="119"/>
      <c r="F25" s="48"/>
      <c r="G25" s="49"/>
      <c r="H25" s="50"/>
      <c r="I25" s="118"/>
      <c r="J25" s="51"/>
      <c r="K25" s="52"/>
    </row>
    <row r="26" spans="1:11" ht="14.1" customHeight="1">
      <c r="A26" s="114"/>
      <c r="B26" s="45" t="s">
        <v>153</v>
      </c>
      <c r="C26" s="134"/>
      <c r="D26" s="124">
        <f>Mes!J29</f>
        <v>177.12</v>
      </c>
      <c r="E26" s="119" t="s">
        <v>10</v>
      </c>
      <c r="F26" s="48">
        <v>856</v>
      </c>
      <c r="G26" s="49" t="s">
        <v>9</v>
      </c>
      <c r="H26" s="50">
        <v>53</v>
      </c>
      <c r="I26" s="118" t="s">
        <v>6</v>
      </c>
      <c r="J26" s="51">
        <f>IF(MID(I26,1,2)=("P."),(ROUND(D26*((F26)+(H26/100)),)),IF(MID(I26,1,2)=("%o"),(ROUND(D26*(((F26)+(H26/100))/1000),)),IF(MID(I26,1,2)=("Ea"),(ROUND(D26*((F26)+(H26/100)),)),ROUND(D26*(((F26)+(H26/100))/100),))))</f>
        <v>151709</v>
      </c>
      <c r="K26" s="52" t="s">
        <v>11</v>
      </c>
    </row>
    <row r="27" spans="1:11" ht="14.1" customHeight="1">
      <c r="A27" s="114"/>
      <c r="B27" s="45"/>
      <c r="C27" s="134"/>
      <c r="D27" s="46" t="s">
        <v>372</v>
      </c>
      <c r="E27" s="119"/>
      <c r="F27" s="48"/>
      <c r="G27" s="49"/>
      <c r="H27" s="50"/>
      <c r="I27" s="118"/>
      <c r="J27" s="51"/>
      <c r="K27" s="52"/>
    </row>
    <row r="28" spans="1:11" ht="14.1" customHeight="1">
      <c r="A28" s="114">
        <v>4</v>
      </c>
      <c r="B28" s="45" t="s">
        <v>178</v>
      </c>
      <c r="C28" s="45"/>
      <c r="D28" s="124"/>
      <c r="E28" s="47"/>
      <c r="F28" s="48"/>
      <c r="G28" s="49"/>
      <c r="H28" s="50"/>
      <c r="I28" s="118"/>
      <c r="J28" s="51"/>
      <c r="K28" s="56"/>
    </row>
    <row r="29" spans="1:11" ht="14.1" customHeight="1">
      <c r="A29" s="114"/>
      <c r="B29" s="45" t="s">
        <v>179</v>
      </c>
      <c r="C29" s="45"/>
      <c r="D29" s="124"/>
      <c r="E29" s="47"/>
      <c r="F29" s="48"/>
      <c r="G29" s="49"/>
      <c r="H29" s="50"/>
      <c r="I29" s="118"/>
      <c r="J29" s="51"/>
      <c r="K29" s="56"/>
    </row>
    <row r="30" spans="1:11" ht="14.1" customHeight="1">
      <c r="A30" s="114"/>
      <c r="B30" s="45" t="s">
        <v>180</v>
      </c>
      <c r="C30" s="45"/>
      <c r="D30" s="124"/>
      <c r="E30" s="47"/>
      <c r="F30" s="48"/>
      <c r="G30" s="49"/>
      <c r="H30" s="50"/>
      <c r="I30" s="118"/>
      <c r="J30" s="51"/>
      <c r="K30" s="56"/>
    </row>
    <row r="31" spans="1:11" ht="14.1" customHeight="1">
      <c r="A31" s="114"/>
      <c r="B31" s="45" t="s">
        <v>181</v>
      </c>
      <c r="C31" s="45"/>
      <c r="D31" s="124"/>
      <c r="E31" s="47"/>
      <c r="F31" s="48"/>
      <c r="G31" s="49"/>
      <c r="H31" s="50"/>
      <c r="I31" s="118"/>
      <c r="J31" s="51"/>
      <c r="K31" s="56"/>
    </row>
    <row r="32" spans="1:11" ht="14.1" customHeight="1">
      <c r="A32" s="114"/>
      <c r="B32" s="45" t="s">
        <v>182</v>
      </c>
      <c r="C32" s="45"/>
      <c r="D32" s="124">
        <f>Mes!J35</f>
        <v>17.490000000000002</v>
      </c>
      <c r="E32" s="119" t="s">
        <v>177</v>
      </c>
      <c r="F32" s="48">
        <v>15771</v>
      </c>
      <c r="G32" s="49" t="s">
        <v>9</v>
      </c>
      <c r="H32" s="50">
        <v>1</v>
      </c>
      <c r="I32" s="118" t="s">
        <v>183</v>
      </c>
      <c r="J32" s="51">
        <f>IF(MID(I32,1,2)=("P."),(ROUND(D32*((F32)+(H32/100)),)),IF(MID(I32,1,2)=("%o"),(ROUND(D32*(((F32)+(H32/100))/1000),)),IF(MID(I32,1,2)=("Ea"),(ROUND(D32*((F32)+(H32/100)),)),ROUND(D32*(((F32)+(H32/100))/100),))))</f>
        <v>2758</v>
      </c>
      <c r="K32" s="52" t="s">
        <v>11</v>
      </c>
    </row>
    <row r="33" spans="1:11" ht="14.1" customHeight="1">
      <c r="A33" s="114"/>
      <c r="B33" s="45"/>
      <c r="C33" s="45"/>
      <c r="D33" s="172" t="s">
        <v>373</v>
      </c>
      <c r="E33" s="119"/>
      <c r="F33" s="48"/>
      <c r="G33" s="49"/>
      <c r="H33" s="50"/>
      <c r="I33" s="118"/>
      <c r="J33" s="51"/>
      <c r="K33" s="52"/>
    </row>
    <row r="34" spans="1:11" ht="14.1" customHeight="1">
      <c r="A34" s="114">
        <v>5</v>
      </c>
      <c r="B34" s="1" t="s">
        <v>154</v>
      </c>
      <c r="C34" s="45"/>
      <c r="D34" s="124"/>
      <c r="E34" s="119"/>
      <c r="F34" s="48"/>
      <c r="G34" s="49"/>
      <c r="H34" s="50"/>
      <c r="I34" s="118"/>
      <c r="J34" s="51"/>
      <c r="K34" s="52"/>
    </row>
    <row r="35" spans="1:11" ht="14.1" customHeight="1">
      <c r="A35" s="114"/>
      <c r="B35" s="1" t="s">
        <v>155</v>
      </c>
      <c r="C35" s="45"/>
      <c r="D35" s="124">
        <f>Mes!J40</f>
        <v>106</v>
      </c>
      <c r="E35" s="119" t="s">
        <v>10</v>
      </c>
      <c r="F35" s="48">
        <v>3015</v>
      </c>
      <c r="G35" s="49" t="s">
        <v>9</v>
      </c>
      <c r="H35" s="50">
        <v>76</v>
      </c>
      <c r="I35" s="118" t="s">
        <v>100</v>
      </c>
      <c r="J35" s="51">
        <f>IF(MID(I35,1,2)=("P."),(ROUND(D35*((F35)+(H35/100)),)),IF(MID(I35,1,2)=("%o"),(ROUND(D35*(((F35)+(H35/100))/1000),)),IF(MID(I35,1,2)=("Ea"),(ROUND(D35*((F35)+(H35/100)),)),ROUND(D35*(((F35)+(H35/100))/100),))))</f>
        <v>3197</v>
      </c>
      <c r="K35" s="52" t="s">
        <v>11</v>
      </c>
    </row>
    <row r="36" spans="1:11" ht="14.1" customHeight="1">
      <c r="A36" s="114"/>
      <c r="C36" s="45"/>
      <c r="D36" s="46" t="s">
        <v>374</v>
      </c>
      <c r="E36" s="119"/>
      <c r="F36" s="48"/>
      <c r="G36" s="49"/>
      <c r="H36" s="50"/>
      <c r="I36" s="118"/>
      <c r="J36" s="51"/>
      <c r="K36" s="52"/>
    </row>
    <row r="37" spans="1:11" ht="14.1" customHeight="1">
      <c r="A37" s="15">
        <v>6</v>
      </c>
      <c r="B37" s="1" t="s">
        <v>167</v>
      </c>
      <c r="D37" s="124">
        <f>Mes!J45</f>
        <v>442</v>
      </c>
      <c r="E37" s="119" t="s">
        <v>10</v>
      </c>
      <c r="F37" s="48">
        <v>1043</v>
      </c>
      <c r="G37" s="49" t="s">
        <v>9</v>
      </c>
      <c r="H37" s="50">
        <v>90</v>
      </c>
      <c r="I37" s="118" t="s">
        <v>100</v>
      </c>
      <c r="J37" s="51">
        <f>IF(MID(I37,1,2)=("P."),(ROUND(D37*((F37)+(H37/100)),)),IF(MID(I37,1,2)=("%o"),(ROUND(D37*(((F37)+(H37/100))/1000),)),IF(MID(I37,1,2)=("Ea"),(ROUND(D37*((F37)+(H37/100)),)),ROUND(D37*(((F37)+(H37/100))/100),))))</f>
        <v>4614</v>
      </c>
      <c r="K37" s="52" t="s">
        <v>11</v>
      </c>
    </row>
    <row r="38" spans="1:11" ht="14.1" customHeight="1">
      <c r="A38" s="15"/>
      <c r="D38" s="46" t="s">
        <v>375</v>
      </c>
      <c r="E38" s="119"/>
      <c r="F38" s="48"/>
      <c r="G38" s="49"/>
      <c r="H38" s="50"/>
      <c r="I38" s="118"/>
      <c r="J38" s="51"/>
      <c r="K38" s="52"/>
    </row>
    <row r="39" spans="1:11" ht="14.1" customHeight="1">
      <c r="A39" s="15">
        <v>7</v>
      </c>
      <c r="B39" s="1" t="s">
        <v>79</v>
      </c>
      <c r="D39" s="15"/>
      <c r="E39" s="15"/>
      <c r="F39" s="15"/>
      <c r="G39" s="15"/>
      <c r="H39" s="13"/>
      <c r="I39" s="15"/>
      <c r="J39" s="15"/>
      <c r="K39" s="15"/>
    </row>
    <row r="40" spans="1:11" ht="14.1" customHeight="1">
      <c r="A40" s="15"/>
      <c r="B40" s="1" t="s">
        <v>80</v>
      </c>
      <c r="D40" s="15"/>
      <c r="E40" s="15"/>
      <c r="F40" s="15"/>
      <c r="G40" s="15"/>
      <c r="H40" s="13"/>
      <c r="I40" s="15"/>
      <c r="J40" s="15"/>
      <c r="K40" s="15"/>
    </row>
    <row r="41" spans="1:11" ht="14.1" customHeight="1">
      <c r="A41" s="15"/>
      <c r="B41" s="1" t="s">
        <v>81</v>
      </c>
      <c r="D41" s="15"/>
      <c r="E41" s="15"/>
      <c r="F41" s="15"/>
      <c r="G41" s="15"/>
      <c r="H41" s="13"/>
      <c r="I41" s="15"/>
      <c r="J41" s="15"/>
      <c r="K41" s="15"/>
    </row>
    <row r="42" spans="1:11" ht="14.1" customHeight="1">
      <c r="A42" s="15"/>
      <c r="B42" s="1" t="s">
        <v>393</v>
      </c>
      <c r="D42" s="124">
        <f>Mes!J54</f>
        <v>1395</v>
      </c>
      <c r="E42" s="119" t="s">
        <v>10</v>
      </c>
      <c r="F42" s="48">
        <v>1772</v>
      </c>
      <c r="G42" s="49" t="s">
        <v>9</v>
      </c>
      <c r="H42" s="50">
        <v>38</v>
      </c>
      <c r="I42" s="118" t="s">
        <v>100</v>
      </c>
      <c r="J42" s="51">
        <f>IF(MID(I42,1,2)=("P."),(ROUND(D42*((F42)+(H42/100)),)),IF(MID(I42,1,2)=("%o"),(ROUND(D42*(((F42)+(H42/100))/1000),)),IF(MID(I42,1,2)=("Ea"),(ROUND(D42*((F42)+(H42/100)),)),ROUND(D42*(((F42)+(H42/100))/100),))))</f>
        <v>24725</v>
      </c>
      <c r="K42" s="52" t="s">
        <v>11</v>
      </c>
    </row>
    <row r="43" spans="1:11" ht="14.1" customHeight="1">
      <c r="A43" s="15"/>
      <c r="D43" s="172" t="s">
        <v>376</v>
      </c>
      <c r="E43" s="119"/>
      <c r="F43" s="48"/>
      <c r="G43" s="49"/>
      <c r="H43" s="50"/>
      <c r="I43" s="118"/>
      <c r="J43" s="51"/>
      <c r="K43" s="52"/>
    </row>
    <row r="44" spans="1:11" ht="14.1" customHeight="1">
      <c r="A44" s="114">
        <v>8</v>
      </c>
      <c r="B44" s="45" t="s">
        <v>196</v>
      </c>
      <c r="C44" s="45"/>
      <c r="D44" s="116"/>
      <c r="E44" s="117"/>
      <c r="F44" s="48"/>
      <c r="G44" s="118"/>
      <c r="H44" s="117"/>
      <c r="I44" s="118"/>
      <c r="J44" s="48"/>
      <c r="K44" s="117"/>
    </row>
    <row r="45" spans="1:11" ht="14.1" customHeight="1">
      <c r="A45" s="114"/>
      <c r="B45" s="45" t="s">
        <v>197</v>
      </c>
      <c r="C45" s="45"/>
      <c r="D45" s="124">
        <f>Mes!J57</f>
        <v>7</v>
      </c>
      <c r="E45" s="119" t="s">
        <v>17</v>
      </c>
      <c r="F45" s="48">
        <v>1786</v>
      </c>
      <c r="G45" s="49" t="s">
        <v>9</v>
      </c>
      <c r="H45" s="50">
        <v>13</v>
      </c>
      <c r="I45" s="118" t="s">
        <v>4</v>
      </c>
      <c r="J45" s="51">
        <f>IF(MID(I45,1,2)=("P."),(ROUND(D45*((F45)+(H45/100)),)),IF(MID(I45,1,2)=("%o"),(ROUND(D45*(((F45)+(H45/100))/1000),)),IF(MID(I45,1,2)=("Ea"),(ROUND(D45*((F45)+(H45/100)),)),ROUND(D45*(((F45)+(H45/100))/100),))))</f>
        <v>12503</v>
      </c>
      <c r="K45" s="52" t="s">
        <v>11</v>
      </c>
    </row>
    <row r="46" spans="1:11" ht="14.1" customHeight="1">
      <c r="A46" s="114"/>
      <c r="B46" s="45"/>
      <c r="C46" s="45"/>
      <c r="D46" s="172" t="s">
        <v>377</v>
      </c>
      <c r="E46" s="119"/>
      <c r="F46" s="48"/>
      <c r="G46" s="49"/>
      <c r="H46" s="50"/>
      <c r="I46" s="118"/>
      <c r="J46" s="51"/>
      <c r="K46" s="52"/>
    </row>
    <row r="47" spans="1:11" ht="14.1" customHeight="1">
      <c r="A47" s="15"/>
      <c r="B47" s="45"/>
      <c r="C47" s="45"/>
      <c r="D47" s="124"/>
      <c r="E47" s="12"/>
      <c r="F47" s="12"/>
      <c r="G47" s="12"/>
      <c r="H47" s="41"/>
      <c r="I47" s="7" t="s">
        <v>56</v>
      </c>
      <c r="J47" s="38">
        <f>SUM(J8:J46)</f>
        <v>221504</v>
      </c>
      <c r="K47" s="27" t="s">
        <v>11</v>
      </c>
    </row>
    <row r="48" spans="1:11" ht="14.1" customHeight="1" thickBot="1">
      <c r="A48" s="15"/>
      <c r="B48" s="19"/>
      <c r="C48" s="12"/>
      <c r="D48" s="12"/>
      <c r="E48" s="47"/>
      <c r="F48" s="48" t="s">
        <v>378</v>
      </c>
      <c r="G48" s="49"/>
      <c r="H48" s="50"/>
      <c r="I48" s="48"/>
      <c r="J48" s="51"/>
      <c r="K48" s="52"/>
    </row>
    <row r="49" spans="1:11" ht="14.1" customHeight="1" thickBot="1">
      <c r="A49" s="15"/>
      <c r="B49" s="19"/>
      <c r="C49" s="12"/>
      <c r="D49" s="12"/>
      <c r="E49" s="47"/>
      <c r="F49" s="48"/>
      <c r="G49" s="49"/>
      <c r="H49" s="50"/>
      <c r="I49" s="53"/>
      <c r="J49" s="102"/>
      <c r="K49" s="54"/>
    </row>
    <row r="50" spans="1:11" ht="14.1" customHeight="1">
      <c r="A50" s="15"/>
      <c r="B50" s="19"/>
      <c r="C50" s="12"/>
      <c r="D50" s="12"/>
      <c r="E50" s="158"/>
      <c r="F50" s="117"/>
      <c r="G50" s="49"/>
      <c r="H50" s="50"/>
      <c r="I50" s="53"/>
      <c r="J50" s="104"/>
      <c r="K50" s="56"/>
    </row>
    <row r="51" spans="1:11" ht="14.1" customHeight="1">
      <c r="A51" s="15"/>
      <c r="B51" s="103" t="s">
        <v>91</v>
      </c>
      <c r="C51" s="15"/>
      <c r="D51" s="15"/>
      <c r="E51" s="15"/>
      <c r="F51" s="15"/>
      <c r="G51" s="15"/>
      <c r="H51" s="13"/>
      <c r="I51" s="15"/>
      <c r="J51" s="15"/>
      <c r="K51" s="15"/>
    </row>
    <row r="52" spans="1:11" ht="14.1" customHeight="1">
      <c r="A52" s="15"/>
      <c r="B52" s="103" t="s">
        <v>55</v>
      </c>
      <c r="C52" s="15"/>
      <c r="D52" s="15"/>
      <c r="E52" s="2"/>
      <c r="F52" s="35"/>
      <c r="G52" s="36"/>
      <c r="H52" s="41"/>
      <c r="I52" s="37"/>
      <c r="J52" s="32"/>
      <c r="K52" s="8"/>
    </row>
    <row r="53" spans="1:11" ht="14.1" customHeight="1">
      <c r="A53" s="15">
        <v>1</v>
      </c>
      <c r="B53" s="113" t="s">
        <v>337</v>
      </c>
      <c r="C53" s="45"/>
      <c r="D53" s="46"/>
      <c r="E53" s="2"/>
      <c r="F53" s="35"/>
      <c r="G53" s="36"/>
      <c r="H53" s="41"/>
      <c r="I53" s="37"/>
      <c r="J53" s="32"/>
      <c r="K53" s="8"/>
    </row>
    <row r="54" spans="1:11" ht="14.1" customHeight="1">
      <c r="A54" s="15"/>
      <c r="B54" s="113" t="s">
        <v>338</v>
      </c>
      <c r="C54" s="45"/>
      <c r="D54" s="46"/>
      <c r="E54" s="2"/>
      <c r="F54" s="35"/>
      <c r="G54" s="36"/>
      <c r="H54" s="41"/>
      <c r="I54" s="37"/>
      <c r="J54" s="32"/>
      <c r="K54" s="8"/>
    </row>
    <row r="55" spans="1:11" ht="14.1" customHeight="1">
      <c r="A55" s="15"/>
      <c r="B55" s="113" t="s">
        <v>83</v>
      </c>
      <c r="C55" s="45"/>
      <c r="D55" s="46"/>
      <c r="E55" s="2"/>
      <c r="F55" s="35"/>
      <c r="G55" s="36"/>
      <c r="H55" s="41"/>
      <c r="I55" s="37"/>
      <c r="J55" s="32"/>
      <c r="K55" s="8"/>
    </row>
    <row r="56" spans="1:11" ht="14.1" customHeight="1">
      <c r="A56" s="15"/>
      <c r="B56" s="113" t="s">
        <v>84</v>
      </c>
      <c r="C56" s="45"/>
      <c r="D56" s="46"/>
      <c r="E56" s="2"/>
      <c r="F56" s="35"/>
      <c r="G56" s="36"/>
      <c r="H56" s="41"/>
      <c r="I56" s="37"/>
      <c r="J56" s="32"/>
      <c r="K56" s="8"/>
    </row>
    <row r="57" spans="1:11" ht="14.1" customHeight="1">
      <c r="A57" s="15"/>
      <c r="B57" s="113" t="s">
        <v>85</v>
      </c>
      <c r="C57" s="45"/>
      <c r="D57" s="46"/>
      <c r="E57" s="2"/>
      <c r="F57" s="35"/>
      <c r="G57" s="36"/>
      <c r="H57" s="41"/>
      <c r="I57" s="37"/>
      <c r="J57" s="32"/>
      <c r="K57" s="8"/>
    </row>
    <row r="58" spans="1:11" ht="14.1" customHeight="1">
      <c r="A58" s="15"/>
      <c r="B58" s="113" t="s">
        <v>86</v>
      </c>
      <c r="C58" s="45"/>
      <c r="D58" s="46"/>
      <c r="E58" s="2"/>
      <c r="F58" s="35"/>
      <c r="G58" s="36"/>
      <c r="H58" s="41"/>
      <c r="I58" s="37"/>
      <c r="J58" s="32"/>
      <c r="K58" s="8"/>
    </row>
    <row r="59" spans="1:11" ht="14.1" customHeight="1">
      <c r="A59" s="15"/>
      <c r="B59" s="113" t="s">
        <v>87</v>
      </c>
      <c r="C59" s="45"/>
      <c r="D59" s="46"/>
      <c r="E59" s="2"/>
      <c r="F59" s="35"/>
      <c r="G59" s="36"/>
      <c r="H59" s="41"/>
      <c r="I59" s="37"/>
      <c r="J59" s="32"/>
      <c r="K59" s="8"/>
    </row>
    <row r="60" spans="1:11" ht="14.1" customHeight="1">
      <c r="A60" s="15"/>
      <c r="B60" s="113" t="s">
        <v>88</v>
      </c>
      <c r="C60" s="45"/>
      <c r="D60" s="46"/>
      <c r="E60" s="2"/>
      <c r="F60" s="35"/>
      <c r="G60" s="36"/>
      <c r="H60" s="41"/>
      <c r="I60" s="37"/>
      <c r="J60" s="32"/>
      <c r="K60" s="8"/>
    </row>
    <row r="61" spans="1:11" ht="14.1" customHeight="1">
      <c r="A61" s="15"/>
      <c r="B61" s="113" t="s">
        <v>89</v>
      </c>
      <c r="C61" s="45"/>
      <c r="D61" s="46"/>
    </row>
    <row r="62" spans="1:11" ht="14.1" customHeight="1">
      <c r="A62" s="15"/>
      <c r="B62" s="45" t="s">
        <v>75</v>
      </c>
      <c r="C62" s="45"/>
      <c r="D62" s="124">
        <f>Mes!J66</f>
        <v>577.75</v>
      </c>
      <c r="E62" s="119" t="s">
        <v>10</v>
      </c>
      <c r="F62" s="48"/>
      <c r="G62" s="49"/>
      <c r="H62" s="50"/>
      <c r="I62" s="118" t="s">
        <v>6</v>
      </c>
      <c r="J62" s="51"/>
      <c r="K62" s="52"/>
    </row>
    <row r="63" spans="1:11" ht="14.1" customHeight="1">
      <c r="A63" s="15"/>
      <c r="B63" s="45"/>
      <c r="C63" s="45"/>
      <c r="D63" s="124"/>
      <c r="E63" s="119"/>
      <c r="F63" s="48"/>
      <c r="G63" s="49"/>
      <c r="H63" s="50"/>
      <c r="I63" s="118"/>
      <c r="J63" s="51"/>
      <c r="K63" s="52"/>
    </row>
    <row r="64" spans="1:11" ht="14.1" customHeight="1">
      <c r="A64" s="15">
        <v>2</v>
      </c>
      <c r="B64" s="1" t="s">
        <v>272</v>
      </c>
      <c r="C64" s="159"/>
      <c r="D64" s="33"/>
      <c r="E64" s="2"/>
      <c r="F64" s="35"/>
      <c r="G64" s="36"/>
      <c r="H64" s="41"/>
      <c r="I64" s="37"/>
      <c r="J64" s="32"/>
    </row>
    <row r="65" spans="1:11" ht="14.1" customHeight="1">
      <c r="A65" s="15"/>
      <c r="B65" s="160" t="s">
        <v>273</v>
      </c>
      <c r="C65" s="159"/>
      <c r="D65" s="33"/>
      <c r="E65" s="2"/>
      <c r="F65" s="35"/>
      <c r="G65" s="36"/>
      <c r="H65" s="41"/>
      <c r="I65" s="37"/>
      <c r="J65" s="32"/>
    </row>
    <row r="66" spans="1:11" ht="14.1" customHeight="1">
      <c r="A66" s="15"/>
      <c r="B66" s="160" t="s">
        <v>274</v>
      </c>
      <c r="C66" s="159"/>
      <c r="D66" s="33"/>
      <c r="E66" s="2"/>
      <c r="F66" s="35"/>
      <c r="G66" s="36"/>
      <c r="H66" s="41"/>
      <c r="I66" s="37"/>
      <c r="J66" s="32"/>
    </row>
    <row r="67" spans="1:11" ht="14.1" customHeight="1">
      <c r="A67" s="15"/>
      <c r="B67" s="160" t="s">
        <v>275</v>
      </c>
      <c r="C67" s="159"/>
      <c r="D67" s="33"/>
      <c r="E67" s="2"/>
      <c r="F67" s="35"/>
      <c r="G67" s="36"/>
      <c r="H67" s="41"/>
      <c r="I67" s="37"/>
      <c r="J67" s="32"/>
    </row>
    <row r="68" spans="1:11" ht="14.1" customHeight="1">
      <c r="A68" s="15"/>
      <c r="B68" s="160" t="s">
        <v>276</v>
      </c>
      <c r="C68" s="159"/>
      <c r="D68" s="33"/>
      <c r="E68" s="2"/>
      <c r="F68" s="35"/>
      <c r="G68" s="36"/>
      <c r="H68" s="41"/>
      <c r="I68" s="37"/>
      <c r="J68" s="32"/>
    </row>
    <row r="69" spans="1:11" ht="14.1" customHeight="1">
      <c r="A69" s="15"/>
      <c r="B69" s="160" t="s">
        <v>277</v>
      </c>
      <c r="C69" s="159"/>
      <c r="D69" s="33">
        <f>Mes!J73</f>
        <v>378.81</v>
      </c>
      <c r="E69" s="2" t="s">
        <v>10</v>
      </c>
      <c r="F69" s="35"/>
      <c r="G69" s="36"/>
      <c r="H69" s="41"/>
      <c r="I69" s="37" t="s">
        <v>6</v>
      </c>
      <c r="J69" s="32"/>
      <c r="K69" s="8"/>
    </row>
    <row r="70" spans="1:11" ht="14.1" customHeight="1">
      <c r="A70" s="114"/>
      <c r="B70" s="42"/>
      <c r="C70" s="45"/>
      <c r="D70" s="136"/>
      <c r="E70" s="117"/>
      <c r="F70" s="48"/>
      <c r="G70" s="127"/>
      <c r="H70" s="50"/>
      <c r="I70" s="118"/>
      <c r="J70" s="51"/>
      <c r="K70" s="52"/>
    </row>
    <row r="71" spans="1:11" ht="14.1" customHeight="1">
      <c r="A71" s="114">
        <v>3</v>
      </c>
      <c r="B71" s="1" t="s">
        <v>278</v>
      </c>
      <c r="C71" s="45"/>
      <c r="D71" s="33"/>
      <c r="E71" s="34"/>
      <c r="F71" s="35"/>
      <c r="G71" s="36"/>
      <c r="H71" s="41"/>
      <c r="I71" s="37"/>
      <c r="J71" s="32"/>
      <c r="K71" s="8"/>
    </row>
    <row r="72" spans="1:11" ht="14.1" customHeight="1">
      <c r="A72" s="114"/>
      <c r="B72" s="1" t="s">
        <v>279</v>
      </c>
      <c r="C72" s="45"/>
      <c r="D72" s="33"/>
      <c r="E72" s="34"/>
      <c r="F72" s="35"/>
      <c r="G72" s="36"/>
      <c r="H72" s="41"/>
      <c r="I72" s="37"/>
      <c r="J72" s="32"/>
      <c r="K72" s="8"/>
    </row>
    <row r="73" spans="1:11" ht="14.1" customHeight="1">
      <c r="A73" s="114"/>
      <c r="B73" s="1" t="s">
        <v>280</v>
      </c>
      <c r="C73" s="45"/>
      <c r="D73" s="33"/>
      <c r="E73" s="34"/>
      <c r="F73" s="35"/>
      <c r="G73" s="36"/>
      <c r="H73" s="41"/>
      <c r="I73" s="37"/>
      <c r="J73" s="32"/>
      <c r="K73" s="8"/>
    </row>
    <row r="74" spans="1:11" ht="14.1" customHeight="1">
      <c r="A74" s="114"/>
      <c r="B74" s="1" t="s">
        <v>281</v>
      </c>
      <c r="C74" s="45"/>
      <c r="D74" s="33"/>
      <c r="E74" s="34"/>
      <c r="F74" s="35"/>
      <c r="G74" s="36"/>
      <c r="H74" s="41"/>
      <c r="I74" s="37"/>
      <c r="J74" s="32"/>
      <c r="K74" s="8"/>
    </row>
    <row r="75" spans="1:11" ht="14.1" customHeight="1">
      <c r="A75" s="114"/>
      <c r="B75" s="1" t="s">
        <v>282</v>
      </c>
      <c r="C75" s="45"/>
      <c r="D75" s="33"/>
      <c r="E75" s="34"/>
      <c r="F75" s="35"/>
      <c r="G75" s="36"/>
      <c r="H75" s="41"/>
      <c r="I75" s="37"/>
      <c r="J75" s="32"/>
      <c r="K75" s="8"/>
    </row>
    <row r="76" spans="1:11" ht="14.1" customHeight="1">
      <c r="A76" s="114"/>
      <c r="B76" s="1" t="s">
        <v>283</v>
      </c>
      <c r="C76" s="45"/>
      <c r="D76" s="33">
        <f>Mes!J79</f>
        <v>117</v>
      </c>
      <c r="E76" s="34" t="s">
        <v>10</v>
      </c>
      <c r="F76" s="35"/>
      <c r="G76" s="36"/>
      <c r="H76" s="41"/>
      <c r="I76" s="37" t="s">
        <v>6</v>
      </c>
      <c r="J76" s="32"/>
      <c r="K76" s="8"/>
    </row>
    <row r="77" spans="1:11" ht="14.1" customHeight="1" thickBot="1">
      <c r="A77" s="15"/>
      <c r="B77" s="19"/>
      <c r="C77" s="12"/>
      <c r="D77" s="12"/>
      <c r="E77" s="47"/>
      <c r="F77" s="12"/>
      <c r="G77" s="12"/>
      <c r="H77" s="41"/>
      <c r="I77" s="7" t="s">
        <v>57</v>
      </c>
      <c r="J77" s="57"/>
      <c r="K77" s="58"/>
    </row>
    <row r="78" spans="1:11" ht="14.1" customHeight="1">
      <c r="A78" s="15"/>
      <c r="B78" s="19"/>
      <c r="C78" s="12"/>
      <c r="D78" s="12"/>
      <c r="E78" s="47"/>
      <c r="F78" s="48"/>
      <c r="G78" s="49"/>
      <c r="H78" s="50"/>
      <c r="I78" s="53"/>
      <c r="J78" s="55"/>
      <c r="K78" s="56"/>
    </row>
    <row r="79" spans="1:11" ht="14.1" customHeight="1">
      <c r="A79" s="15"/>
      <c r="B79" s="19"/>
      <c r="C79" s="12"/>
      <c r="D79" s="12"/>
      <c r="E79" s="47"/>
      <c r="F79" s="48"/>
      <c r="G79" s="49"/>
      <c r="H79" s="50"/>
      <c r="I79" s="53"/>
      <c r="J79" s="55"/>
      <c r="K79" s="56"/>
    </row>
    <row r="80" spans="1:11" ht="14.1" customHeight="1">
      <c r="A80" s="15"/>
      <c r="B80" s="103" t="s">
        <v>164</v>
      </c>
      <c r="C80" s="105"/>
      <c r="D80" s="12"/>
      <c r="E80" s="47"/>
      <c r="F80" s="48"/>
      <c r="G80" s="49"/>
      <c r="H80" s="50"/>
      <c r="I80" s="53"/>
      <c r="J80" s="55"/>
      <c r="K80" s="56"/>
    </row>
    <row r="81" spans="1:11" ht="14.1" customHeight="1">
      <c r="A81" s="15"/>
      <c r="B81" s="103" t="s">
        <v>54</v>
      </c>
      <c r="C81" s="105"/>
      <c r="D81" s="12"/>
      <c r="E81" s="45"/>
      <c r="F81" s="45"/>
      <c r="G81" s="45"/>
      <c r="H81" s="45"/>
      <c r="I81" s="45"/>
      <c r="J81" s="45"/>
      <c r="K81" s="45"/>
    </row>
    <row r="82" spans="1:11" ht="14.1" customHeight="1">
      <c r="A82" s="114">
        <v>1</v>
      </c>
      <c r="B82" s="45" t="s">
        <v>102</v>
      </c>
      <c r="C82" s="45"/>
      <c r="D82" s="45"/>
      <c r="E82" s="45"/>
      <c r="F82" s="45"/>
      <c r="G82" s="45"/>
      <c r="H82" s="45"/>
      <c r="I82" s="45"/>
      <c r="J82" s="45"/>
      <c r="K82" s="45"/>
    </row>
    <row r="83" spans="1:11" ht="14.1" customHeight="1">
      <c r="A83" s="114"/>
      <c r="B83" s="45" t="s">
        <v>103</v>
      </c>
      <c r="C83" s="45"/>
      <c r="D83" s="45"/>
      <c r="E83" s="45"/>
      <c r="F83" s="45"/>
      <c r="G83" s="45"/>
      <c r="H83" s="45"/>
      <c r="I83" s="45"/>
      <c r="J83" s="45"/>
      <c r="K83" s="45"/>
    </row>
    <row r="84" spans="1:11" ht="14.1" customHeight="1">
      <c r="A84" s="114"/>
      <c r="B84" s="45" t="s">
        <v>104</v>
      </c>
      <c r="C84" s="45"/>
      <c r="D84" s="45"/>
      <c r="E84" s="45"/>
      <c r="F84" s="45"/>
      <c r="G84" s="45"/>
      <c r="H84" s="45"/>
      <c r="I84" s="45"/>
      <c r="J84" s="45"/>
      <c r="K84" s="45"/>
    </row>
    <row r="85" spans="1:11" ht="14.1" customHeight="1">
      <c r="A85" s="114"/>
      <c r="B85" s="45" t="s">
        <v>105</v>
      </c>
      <c r="C85" s="45"/>
      <c r="D85" s="45"/>
      <c r="E85" s="119"/>
      <c r="F85" s="48"/>
      <c r="G85" s="49"/>
      <c r="H85" s="50"/>
      <c r="I85" s="118"/>
      <c r="J85" s="51"/>
      <c r="K85" s="52"/>
    </row>
    <row r="86" spans="1:11" ht="14.1" customHeight="1">
      <c r="A86" s="114"/>
      <c r="B86" s="45" t="s">
        <v>106</v>
      </c>
      <c r="C86" s="45"/>
      <c r="D86" s="124"/>
      <c r="E86" s="119"/>
      <c r="F86" s="48"/>
      <c r="G86" s="49"/>
      <c r="H86" s="50"/>
      <c r="I86" s="118"/>
      <c r="J86" s="51"/>
      <c r="K86" s="52"/>
    </row>
    <row r="87" spans="1:11" ht="14.1" customHeight="1">
      <c r="A87" s="114"/>
      <c r="B87" s="45" t="s">
        <v>107</v>
      </c>
      <c r="C87" s="45"/>
      <c r="D87" s="124"/>
      <c r="E87" s="117"/>
      <c r="F87" s="48"/>
      <c r="G87" s="118"/>
      <c r="H87" s="117"/>
      <c r="I87" s="118"/>
      <c r="J87" s="48"/>
      <c r="K87" s="117"/>
    </row>
    <row r="88" spans="1:11" ht="14.1" customHeight="1">
      <c r="A88" s="114"/>
      <c r="B88" s="45" t="s">
        <v>108</v>
      </c>
      <c r="C88" s="45"/>
      <c r="D88" s="116"/>
      <c r="E88" s="117"/>
      <c r="F88" s="48"/>
      <c r="G88" s="118"/>
      <c r="H88" s="117"/>
      <c r="I88" s="118"/>
      <c r="J88" s="48"/>
      <c r="K88" s="117"/>
    </row>
    <row r="89" spans="1:11" ht="14.1" customHeight="1">
      <c r="A89" s="114"/>
      <c r="B89" s="45" t="s">
        <v>109</v>
      </c>
      <c r="C89" s="45"/>
      <c r="D89" s="116"/>
    </row>
    <row r="90" spans="1:11" ht="14.1" customHeight="1">
      <c r="A90" s="114"/>
      <c r="B90" s="45" t="s">
        <v>110</v>
      </c>
      <c r="C90" s="45"/>
      <c r="D90" s="39">
        <f>Mes!J85</f>
        <v>2</v>
      </c>
      <c r="E90" s="2" t="s">
        <v>17</v>
      </c>
      <c r="F90" s="35">
        <v>5088</v>
      </c>
      <c r="G90" s="36" t="s">
        <v>9</v>
      </c>
      <c r="H90" s="41">
        <v>20</v>
      </c>
      <c r="I90" s="37" t="s">
        <v>4</v>
      </c>
      <c r="J90" s="126">
        <f>IF(MID(I90,1,2)=("P."),(ROUND(D90*((F90)+(H90/100)),)),IF(MID(I90,1,2)=("%o"),(ROUND(D90*(((F90)+(H90/100))/1000),)),IF(MID(I90,1,2)=("Ea"),(ROUND(D90*((F90)+(H90/100)),)),ROUND(D90*(((F90)+(H90/100))/100),))))</f>
        <v>10176</v>
      </c>
      <c r="K90" s="115" t="s">
        <v>11</v>
      </c>
    </row>
    <row r="91" spans="1:11" ht="14.1" customHeight="1">
      <c r="A91" s="15"/>
      <c r="B91" s="45"/>
      <c r="C91" s="45"/>
      <c r="D91" s="173" t="s">
        <v>379</v>
      </c>
      <c r="E91" s="15"/>
      <c r="F91" s="15"/>
      <c r="G91" s="15"/>
      <c r="H91" s="13"/>
      <c r="I91" s="15"/>
      <c r="J91" s="15"/>
      <c r="K91" s="15"/>
    </row>
    <row r="92" spans="1:11" ht="14.1" customHeight="1">
      <c r="A92" s="15">
        <v>2</v>
      </c>
      <c r="B92" s="19" t="s">
        <v>111</v>
      </c>
      <c r="C92" s="15"/>
      <c r="D92" s="15"/>
      <c r="E92" s="15"/>
      <c r="F92" s="15"/>
      <c r="G92" s="15"/>
      <c r="H92" s="13"/>
      <c r="I92" s="15"/>
      <c r="J92" s="15"/>
      <c r="K92" s="15"/>
    </row>
    <row r="93" spans="1:11" ht="14.1" customHeight="1">
      <c r="A93" s="15"/>
      <c r="B93" s="19" t="s">
        <v>112</v>
      </c>
      <c r="C93" s="15"/>
      <c r="D93" s="15"/>
      <c r="E93" s="15"/>
      <c r="F93" s="15"/>
      <c r="G93" s="15"/>
      <c r="H93" s="13"/>
      <c r="I93" s="15"/>
      <c r="J93" s="15"/>
      <c r="K93" s="15"/>
    </row>
    <row r="94" spans="1:11" ht="14.1" customHeight="1">
      <c r="A94" s="15"/>
      <c r="B94" s="19" t="s">
        <v>113</v>
      </c>
      <c r="C94" s="15"/>
      <c r="D94" s="15"/>
      <c r="E94" s="15"/>
      <c r="F94" s="15"/>
      <c r="G94" s="15"/>
      <c r="H94" s="13"/>
      <c r="I94" s="15"/>
      <c r="J94" s="15"/>
      <c r="K94" s="15"/>
    </row>
    <row r="95" spans="1:11" ht="14.1" customHeight="1">
      <c r="A95" s="15"/>
      <c r="B95" s="19" t="s">
        <v>114</v>
      </c>
      <c r="C95" s="15"/>
      <c r="D95" s="15"/>
      <c r="E95" s="15"/>
      <c r="F95" s="15"/>
      <c r="G95" s="15"/>
      <c r="H95" s="13"/>
      <c r="I95" s="15"/>
      <c r="J95" s="15"/>
      <c r="K95" s="15"/>
    </row>
    <row r="96" spans="1:11" ht="14.1" customHeight="1">
      <c r="A96" s="15"/>
      <c r="B96" s="19" t="s">
        <v>115</v>
      </c>
      <c r="C96" s="15"/>
      <c r="D96" s="15"/>
      <c r="E96" s="15"/>
      <c r="F96" s="15"/>
      <c r="G96" s="15"/>
      <c r="H96" s="13"/>
      <c r="I96" s="15"/>
      <c r="J96" s="15"/>
      <c r="K96" s="15"/>
    </row>
    <row r="97" spans="1:11" ht="14.1" customHeight="1">
      <c r="A97" s="15"/>
      <c r="B97" s="19" t="s">
        <v>116</v>
      </c>
      <c r="C97" s="15"/>
      <c r="D97" s="15"/>
      <c r="E97" s="15"/>
      <c r="F97" s="15"/>
      <c r="G97" s="15"/>
      <c r="H97" s="13"/>
      <c r="I97" s="15"/>
      <c r="J97" s="15"/>
      <c r="K97" s="15"/>
    </row>
    <row r="98" spans="1:11" ht="14.1" customHeight="1">
      <c r="A98" s="15"/>
      <c r="B98" s="19" t="s">
        <v>117</v>
      </c>
      <c r="C98" s="15"/>
      <c r="D98" s="15"/>
      <c r="E98" s="15"/>
      <c r="F98" s="15"/>
      <c r="G98" s="15"/>
      <c r="H98" s="13"/>
      <c r="I98" s="15"/>
      <c r="J98" s="15"/>
      <c r="K98" s="15"/>
    </row>
    <row r="99" spans="1:11" ht="14.25" customHeight="1">
      <c r="A99" s="15"/>
      <c r="B99" s="19" t="s">
        <v>118</v>
      </c>
      <c r="C99" s="15"/>
      <c r="D99" s="15"/>
      <c r="E99" s="15"/>
      <c r="F99" s="15"/>
      <c r="G99" s="15"/>
      <c r="H99" s="13"/>
      <c r="I99" s="15"/>
      <c r="J99" s="15"/>
      <c r="K99" s="15"/>
    </row>
    <row r="100" spans="1:11" ht="14.25" customHeight="1">
      <c r="A100" s="15"/>
      <c r="B100" s="19" t="s">
        <v>119</v>
      </c>
      <c r="C100" s="15"/>
      <c r="D100" s="15"/>
      <c r="E100" s="15"/>
      <c r="F100" s="15"/>
      <c r="G100" s="15"/>
      <c r="H100" s="13"/>
    </row>
    <row r="101" spans="1:11" ht="14.25" customHeight="1">
      <c r="A101" s="15"/>
      <c r="B101" s="19" t="s">
        <v>120</v>
      </c>
      <c r="C101" s="15"/>
      <c r="D101" s="15"/>
      <c r="E101" s="15"/>
      <c r="F101" s="15"/>
      <c r="G101" s="15"/>
      <c r="H101" s="13"/>
      <c r="I101" s="37"/>
      <c r="J101" s="126"/>
      <c r="K101" s="115"/>
    </row>
    <row r="102" spans="1:11" ht="14.25" customHeight="1">
      <c r="A102" s="15"/>
      <c r="B102" s="19" t="s">
        <v>121</v>
      </c>
      <c r="C102" s="15"/>
      <c r="D102" s="15"/>
    </row>
    <row r="103" spans="1:11" ht="14.25" customHeight="1">
      <c r="A103" s="15"/>
      <c r="B103" s="19" t="s">
        <v>122</v>
      </c>
      <c r="C103" s="15"/>
      <c r="D103" s="39">
        <f>Mes!J88</f>
        <v>2</v>
      </c>
      <c r="E103" s="2" t="s">
        <v>17</v>
      </c>
      <c r="F103" s="35">
        <v>4928</v>
      </c>
      <c r="G103" s="36" t="s">
        <v>9</v>
      </c>
      <c r="H103" s="41">
        <v>0</v>
      </c>
      <c r="I103" s="37" t="s">
        <v>4</v>
      </c>
      <c r="J103" s="126">
        <f>IF(MID(I103,1,2)=("P."),(ROUND(D103*((F103)+(H103/100)),)),IF(MID(I103,1,2)=("%o"),(ROUND(D103*(((F103)+(H103/100))/1000),)),IF(MID(I103,1,2)=("Ea"),(ROUND(D103*((F103)+(H103/100)),)),ROUND(D103*(((F103)+(H103/100))/100),))))</f>
        <v>9856</v>
      </c>
      <c r="K103" s="115" t="s">
        <v>11</v>
      </c>
    </row>
    <row r="104" spans="1:11" ht="14.25" customHeight="1">
      <c r="A104" s="15"/>
      <c r="B104" s="19"/>
      <c r="C104" s="15"/>
      <c r="D104" s="173" t="s">
        <v>380</v>
      </c>
      <c r="E104" s="2"/>
      <c r="F104" s="35"/>
      <c r="G104" s="36"/>
      <c r="H104" s="41"/>
      <c r="I104" s="37"/>
      <c r="J104" s="126"/>
      <c r="K104" s="115"/>
    </row>
    <row r="105" spans="1:11" ht="14.25" customHeight="1">
      <c r="A105" s="15"/>
      <c r="B105" s="19"/>
      <c r="C105" s="15"/>
      <c r="D105" s="39"/>
      <c r="E105" s="2"/>
      <c r="F105" s="35"/>
      <c r="G105" s="36"/>
      <c r="H105" s="41"/>
      <c r="I105" s="37"/>
      <c r="J105" s="126"/>
      <c r="K105" s="115"/>
    </row>
    <row r="106" spans="1:11" ht="14.25" customHeight="1">
      <c r="A106" s="114">
        <v>3</v>
      </c>
      <c r="B106" s="45" t="s">
        <v>284</v>
      </c>
      <c r="C106" s="45"/>
      <c r="D106" s="39"/>
      <c r="E106" s="2"/>
      <c r="F106" s="35"/>
      <c r="G106" s="36"/>
      <c r="H106" s="41"/>
      <c r="I106" s="37"/>
      <c r="J106" s="126"/>
      <c r="K106" s="115"/>
    </row>
    <row r="107" spans="1:11" ht="14.25" customHeight="1">
      <c r="A107" s="45"/>
      <c r="B107" s="45" t="s">
        <v>285</v>
      </c>
      <c r="C107" s="45"/>
      <c r="D107" s="116"/>
      <c r="E107" s="117"/>
      <c r="F107" s="48"/>
      <c r="G107" s="118"/>
      <c r="H107" s="117"/>
      <c r="I107" s="118"/>
      <c r="J107" s="48"/>
      <c r="K107" s="117"/>
    </row>
    <row r="108" spans="1:11" ht="14.25" customHeight="1">
      <c r="A108" s="45"/>
      <c r="B108" s="45" t="s">
        <v>286</v>
      </c>
      <c r="C108" s="45"/>
      <c r="D108" s="46"/>
      <c r="E108" s="2"/>
      <c r="F108" s="35"/>
      <c r="G108" s="36"/>
      <c r="H108" s="41"/>
      <c r="I108" s="37"/>
      <c r="J108" s="32"/>
      <c r="K108" s="8"/>
    </row>
    <row r="109" spans="1:11" ht="14.1" customHeight="1">
      <c r="A109" s="45"/>
      <c r="B109" s="45" t="s">
        <v>287</v>
      </c>
      <c r="C109" s="45"/>
      <c r="D109" s="15"/>
      <c r="E109" s="15"/>
      <c r="F109" s="15"/>
      <c r="G109" s="15"/>
      <c r="H109" s="13"/>
      <c r="I109" s="15"/>
      <c r="J109" s="15"/>
      <c r="K109" s="15"/>
    </row>
    <row r="110" spans="1:11" ht="14.1" customHeight="1">
      <c r="A110" s="45"/>
      <c r="B110" s="45" t="s">
        <v>288</v>
      </c>
      <c r="C110" s="45"/>
      <c r="D110" s="39">
        <f>Mes!J91</f>
        <v>1</v>
      </c>
      <c r="E110" s="2" t="s">
        <v>17</v>
      </c>
      <c r="F110" s="35">
        <v>11477</v>
      </c>
      <c r="G110" s="36" t="s">
        <v>9</v>
      </c>
      <c r="H110" s="41">
        <v>40</v>
      </c>
      <c r="I110" s="37" t="s">
        <v>4</v>
      </c>
      <c r="J110" s="126">
        <f>IF(MID(I110,1,2)=("P."),(ROUND(D110*((F110)+(H110/100)),)),IF(MID(I110,1,2)=("%o"),(ROUND(D110*(((F110)+(H110/100))/1000),)),IF(MID(I110,1,2)=("Ea"),(ROUND(D110*((F110)+(H110/100)),)),ROUND(D110*(((F110)+(H110/100))/100),))))</f>
        <v>11477</v>
      </c>
      <c r="K110" s="115" t="s">
        <v>11</v>
      </c>
    </row>
    <row r="111" spans="1:11" ht="14.1" customHeight="1">
      <c r="A111" s="45"/>
      <c r="B111" s="45"/>
      <c r="C111" s="45"/>
      <c r="D111" s="174" t="s">
        <v>381</v>
      </c>
      <c r="E111" s="2"/>
      <c r="F111" s="35"/>
      <c r="G111" s="36"/>
      <c r="H111" s="41"/>
      <c r="I111" s="37"/>
      <c r="J111" s="126"/>
      <c r="K111" s="115"/>
    </row>
    <row r="112" spans="1:11" ht="14.1" customHeight="1">
      <c r="A112" s="114">
        <v>4</v>
      </c>
      <c r="B112" s="45" t="s">
        <v>289</v>
      </c>
      <c r="C112" s="45"/>
      <c r="D112" s="39"/>
      <c r="E112" s="2"/>
      <c r="F112" s="35"/>
      <c r="G112" s="36"/>
      <c r="H112" s="41"/>
      <c r="I112" s="37"/>
      <c r="J112" s="126"/>
      <c r="K112" s="115"/>
    </row>
    <row r="113" spans="1:11" ht="14.1" customHeight="1">
      <c r="A113" s="117"/>
      <c r="B113" s="45" t="s">
        <v>290</v>
      </c>
      <c r="C113" s="45"/>
      <c r="D113" s="39"/>
      <c r="E113" s="2"/>
      <c r="F113" s="35"/>
      <c r="G113" s="36"/>
      <c r="H113" s="41"/>
      <c r="I113" s="37"/>
      <c r="J113" s="126"/>
      <c r="K113" s="115"/>
    </row>
    <row r="114" spans="1:11" ht="14.1" customHeight="1">
      <c r="A114" s="117"/>
      <c r="B114" s="45" t="s">
        <v>291</v>
      </c>
      <c r="C114" s="45"/>
      <c r="D114" s="39"/>
      <c r="E114" s="2"/>
      <c r="F114" s="35"/>
      <c r="G114" s="36"/>
      <c r="H114" s="41"/>
      <c r="I114" s="37"/>
      <c r="J114" s="126"/>
      <c r="K114" s="115"/>
    </row>
    <row r="115" spans="1:11" ht="14.1" customHeight="1">
      <c r="A115" s="15"/>
      <c r="B115" s="45" t="s">
        <v>292</v>
      </c>
      <c r="C115" s="45"/>
      <c r="D115" s="39"/>
      <c r="E115" s="2"/>
      <c r="F115" s="35"/>
      <c r="G115" s="36"/>
      <c r="H115" s="41"/>
      <c r="I115" s="37"/>
      <c r="J115" s="126"/>
      <c r="K115" s="115"/>
    </row>
    <row r="116" spans="1:11" ht="14.1" customHeight="1">
      <c r="A116" s="15"/>
      <c r="B116" s="45" t="s">
        <v>293</v>
      </c>
      <c r="C116" s="45"/>
      <c r="D116" s="39"/>
      <c r="E116" s="2"/>
      <c r="F116" s="35"/>
      <c r="G116" s="36"/>
      <c r="H116" s="41"/>
      <c r="I116" s="37"/>
      <c r="J116" s="126"/>
      <c r="K116" s="115"/>
    </row>
    <row r="117" spans="1:11" ht="14.1" customHeight="1">
      <c r="A117" s="114"/>
      <c r="B117" s="45" t="s">
        <v>294</v>
      </c>
      <c r="C117" s="45"/>
      <c r="D117" s="39"/>
      <c r="E117" s="2"/>
      <c r="F117" s="35"/>
      <c r="G117" s="36"/>
      <c r="H117" s="41"/>
      <c r="I117" s="37"/>
      <c r="J117" s="126"/>
      <c r="K117" s="115"/>
    </row>
    <row r="118" spans="1:11" ht="14.1" customHeight="1">
      <c r="A118" s="114"/>
      <c r="B118" s="45" t="s">
        <v>295</v>
      </c>
      <c r="C118" s="45"/>
      <c r="D118" s="39"/>
      <c r="E118" s="2"/>
      <c r="F118" s="35"/>
      <c r="G118" s="36"/>
      <c r="H118" s="41"/>
      <c r="I118" s="37"/>
      <c r="J118" s="126"/>
      <c r="K118" s="115"/>
    </row>
    <row r="119" spans="1:11" ht="14.1" customHeight="1">
      <c r="A119" s="45"/>
      <c r="B119" s="45" t="s">
        <v>296</v>
      </c>
      <c r="C119" s="45"/>
      <c r="D119" s="39"/>
      <c r="E119" s="2"/>
      <c r="F119" s="35"/>
      <c r="G119" s="36"/>
      <c r="H119" s="41"/>
      <c r="I119" s="37"/>
      <c r="J119" s="126"/>
      <c r="K119" s="115"/>
    </row>
    <row r="120" spans="1:11" ht="14.1" customHeight="1">
      <c r="A120" s="45"/>
      <c r="B120" s="45" t="s">
        <v>297</v>
      </c>
      <c r="C120" s="45"/>
      <c r="D120" s="39"/>
      <c r="E120" s="2"/>
      <c r="F120" s="35"/>
      <c r="G120" s="36"/>
      <c r="H120" s="41"/>
      <c r="I120" s="37"/>
      <c r="J120" s="126"/>
      <c r="K120" s="115"/>
    </row>
    <row r="121" spans="1:11" ht="14.1" customHeight="1">
      <c r="A121" s="45"/>
      <c r="B121" s="45" t="s">
        <v>298</v>
      </c>
      <c r="C121" s="45"/>
      <c r="D121" s="39"/>
      <c r="E121" s="2"/>
      <c r="F121" s="35"/>
      <c r="G121" s="36"/>
      <c r="H121" s="41"/>
      <c r="I121" s="37"/>
      <c r="J121" s="126"/>
      <c r="K121" s="115"/>
    </row>
    <row r="122" spans="1:11" ht="14.1" customHeight="1">
      <c r="A122" s="45"/>
      <c r="B122" s="45" t="s">
        <v>299</v>
      </c>
      <c r="C122" s="45"/>
      <c r="D122" s="39">
        <f>Mes!J94</f>
        <v>1</v>
      </c>
      <c r="E122" s="34" t="s">
        <v>17</v>
      </c>
      <c r="F122" s="35">
        <v>5162</v>
      </c>
      <c r="G122" s="36" t="s">
        <v>9</v>
      </c>
      <c r="H122" s="41">
        <v>30</v>
      </c>
      <c r="I122" s="37" t="s">
        <v>4</v>
      </c>
      <c r="J122" s="32">
        <f>IF(MID(I122,1,2)=("P."),(ROUND(D122*((F122)+(H122/100)),)),IF(MID(I122,1,2)=("%o"),(ROUND(D122*(((F122)+(H122/100))/1000),)),IF(MID(I122,1,2)=("Ea"),(ROUND(D122*((F122)+(H122/100)),)),ROUND(D122*(((F122)+(H122/100))/100),))))</f>
        <v>5162</v>
      </c>
      <c r="K122" s="8" t="s">
        <v>11</v>
      </c>
    </row>
    <row r="123" spans="1:11" ht="14.1" customHeight="1">
      <c r="A123" s="45"/>
      <c r="B123" s="45"/>
      <c r="C123" s="45"/>
      <c r="D123" s="174" t="s">
        <v>382</v>
      </c>
      <c r="E123" s="34"/>
      <c r="F123" s="35"/>
      <c r="G123" s="36"/>
      <c r="H123" s="41"/>
      <c r="I123" s="37"/>
      <c r="J123" s="32"/>
      <c r="K123" s="8"/>
    </row>
    <row r="124" spans="1:11" ht="14.1" customHeight="1">
      <c r="A124" s="15">
        <v>5</v>
      </c>
      <c r="B124" s="161" t="s">
        <v>300</v>
      </c>
      <c r="C124" s="15"/>
      <c r="D124" s="39"/>
      <c r="E124" s="2"/>
      <c r="F124" s="35"/>
      <c r="G124" s="36"/>
      <c r="H124" s="41"/>
      <c r="I124" s="37"/>
      <c r="J124" s="126"/>
      <c r="K124" s="115"/>
    </row>
    <row r="125" spans="1:11" ht="14.1" customHeight="1">
      <c r="A125" s="15"/>
      <c r="B125" s="19" t="s">
        <v>301</v>
      </c>
      <c r="C125" s="15"/>
      <c r="D125" s="39"/>
      <c r="E125" s="2"/>
      <c r="F125" s="35"/>
      <c r="G125" s="36"/>
      <c r="H125" s="41"/>
      <c r="I125" s="37"/>
      <c r="J125" s="126"/>
      <c r="K125" s="115"/>
    </row>
    <row r="126" spans="1:11" ht="14.1" customHeight="1">
      <c r="A126" s="15"/>
      <c r="B126" s="19" t="s">
        <v>302</v>
      </c>
      <c r="C126" s="15"/>
      <c r="D126" s="39"/>
      <c r="E126" s="2"/>
      <c r="F126" s="35"/>
      <c r="G126" s="36"/>
      <c r="H126" s="41"/>
      <c r="I126" s="37"/>
      <c r="J126" s="126"/>
      <c r="K126" s="115"/>
    </row>
    <row r="127" spans="1:11" ht="14.1" customHeight="1">
      <c r="A127" s="15"/>
      <c r="B127" s="19" t="s">
        <v>303</v>
      </c>
      <c r="C127" s="15"/>
      <c r="D127" s="39"/>
      <c r="E127" s="2"/>
      <c r="F127" s="35"/>
      <c r="G127" s="36"/>
      <c r="H127" s="41"/>
      <c r="I127" s="37"/>
      <c r="J127" s="126"/>
      <c r="K127" s="115"/>
    </row>
    <row r="128" spans="1:11" ht="14.1" customHeight="1">
      <c r="A128" s="15"/>
      <c r="B128" s="19" t="s">
        <v>304</v>
      </c>
      <c r="C128" s="15"/>
      <c r="D128" s="39"/>
      <c r="E128" s="2"/>
      <c r="F128" s="35"/>
      <c r="G128" s="36"/>
      <c r="H128" s="41"/>
      <c r="I128" s="37"/>
      <c r="J128" s="126"/>
      <c r="K128" s="115"/>
    </row>
    <row r="129" spans="1:11" ht="14.1" customHeight="1">
      <c r="A129" s="15"/>
      <c r="B129" s="19" t="s">
        <v>305</v>
      </c>
      <c r="C129" s="15"/>
      <c r="D129" s="39"/>
      <c r="E129" s="2"/>
      <c r="F129" s="35"/>
      <c r="G129" s="36"/>
      <c r="H129" s="41"/>
      <c r="I129" s="37"/>
      <c r="J129" s="126"/>
      <c r="K129" s="115"/>
    </row>
    <row r="130" spans="1:11" ht="14.1" customHeight="1">
      <c r="A130" s="15"/>
      <c r="B130" s="19" t="s">
        <v>306</v>
      </c>
      <c r="C130" s="15"/>
      <c r="D130" s="39"/>
      <c r="E130" s="2"/>
      <c r="F130" s="35"/>
      <c r="G130" s="36"/>
      <c r="H130" s="41"/>
      <c r="I130" s="37"/>
      <c r="J130" s="126"/>
      <c r="K130" s="115"/>
    </row>
    <row r="131" spans="1:11" ht="14.1" customHeight="1">
      <c r="A131" s="15"/>
      <c r="B131" s="19" t="s">
        <v>308</v>
      </c>
      <c r="C131" s="15"/>
      <c r="D131" s="39"/>
      <c r="E131" s="2"/>
      <c r="F131" s="35"/>
      <c r="G131" s="36"/>
      <c r="H131" s="41"/>
      <c r="I131" s="37"/>
      <c r="J131" s="126"/>
      <c r="K131" s="115"/>
    </row>
    <row r="132" spans="1:11" ht="14.1" customHeight="1">
      <c r="A132" s="114"/>
      <c r="B132" s="19" t="s">
        <v>307</v>
      </c>
      <c r="C132" s="15"/>
      <c r="D132" s="39"/>
    </row>
    <row r="133" spans="1:11" ht="14.1" customHeight="1">
      <c r="A133" s="114"/>
      <c r="B133" s="45" t="s">
        <v>394</v>
      </c>
      <c r="C133" s="45"/>
      <c r="D133" s="39">
        <f>Mes!J97</f>
        <v>1</v>
      </c>
      <c r="E133" s="2" t="s">
        <v>17</v>
      </c>
      <c r="F133" s="35">
        <v>4440</v>
      </c>
      <c r="G133" s="36" t="s">
        <v>9</v>
      </c>
      <c r="H133" s="41">
        <v>70</v>
      </c>
      <c r="I133" s="37" t="s">
        <v>4</v>
      </c>
      <c r="J133" s="126">
        <f>IF(MID(I133,1,2)=("P."),(ROUND(D133*((F133)+(H133/100)),)),IF(MID(I133,1,2)=("%o"),(ROUND(D133*(((F133)+(H133/100))/1000),)),IF(MID(I133,1,2)=("Ea"),(ROUND(D133*((F133)+(H133/100)),)),ROUND(D133*(((F133)+(H133/100))/100),))))</f>
        <v>4441</v>
      </c>
      <c r="K133" s="115" t="s">
        <v>11</v>
      </c>
    </row>
    <row r="134" spans="1:11" ht="14.1" customHeight="1">
      <c r="A134" s="114"/>
      <c r="B134" s="45"/>
      <c r="C134" s="45"/>
      <c r="D134" s="173" t="s">
        <v>383</v>
      </c>
      <c r="E134" s="2"/>
      <c r="F134" s="35"/>
      <c r="G134" s="36"/>
      <c r="H134" s="41"/>
      <c r="I134" s="37"/>
      <c r="J134" s="126"/>
      <c r="K134" s="115"/>
    </row>
    <row r="135" spans="1:11" ht="14.1" customHeight="1">
      <c r="A135" s="114">
        <v>6</v>
      </c>
      <c r="B135" s="45" t="s">
        <v>309</v>
      </c>
      <c r="C135" s="45"/>
      <c r="D135" s="125"/>
      <c r="E135" s="45"/>
      <c r="F135" s="45"/>
      <c r="G135" s="45"/>
      <c r="H135" s="50"/>
      <c r="I135" s="45"/>
      <c r="J135" s="45"/>
      <c r="K135" s="45"/>
    </row>
    <row r="136" spans="1:11" ht="14.1" customHeight="1">
      <c r="A136" s="114"/>
      <c r="B136" s="45" t="s">
        <v>310</v>
      </c>
      <c r="C136" s="45"/>
      <c r="D136" s="125"/>
      <c r="E136" s="45"/>
      <c r="F136" s="45"/>
      <c r="G136" s="45"/>
      <c r="H136" s="50"/>
      <c r="I136" s="45"/>
      <c r="J136" s="45"/>
      <c r="K136" s="45"/>
    </row>
    <row r="137" spans="1:11" ht="14.1" customHeight="1">
      <c r="A137" s="114"/>
      <c r="B137" s="45" t="s">
        <v>311</v>
      </c>
      <c r="C137" s="45"/>
      <c r="D137" s="39">
        <f>Mes!J100</f>
        <v>3</v>
      </c>
      <c r="E137" s="2" t="s">
        <v>17</v>
      </c>
      <c r="F137" s="35">
        <v>3432</v>
      </c>
      <c r="G137" s="36" t="s">
        <v>9</v>
      </c>
      <c r="H137" s="41">
        <v>0</v>
      </c>
      <c r="I137" s="37" t="s">
        <v>4</v>
      </c>
      <c r="J137" s="126">
        <f>IF(MID(I137,1,2)=("P."),(ROUND(D137*((F137)+(H137/100)),)),IF(MID(I137,1,2)=("%o"),(ROUND(D137*(((F137)+(H137/100))/1000),)),IF(MID(I137,1,2)=("Ea"),(ROUND(D137*((F137)+(H137/100)),)),ROUND(D137*(((F137)+(H137/100))/100),))))</f>
        <v>10296</v>
      </c>
      <c r="K137" s="115" t="s">
        <v>11</v>
      </c>
    </row>
    <row r="138" spans="1:11" ht="14.1" customHeight="1">
      <c r="A138" s="114"/>
      <c r="B138" s="45"/>
      <c r="C138" s="45"/>
      <c r="D138" s="173" t="s">
        <v>384</v>
      </c>
      <c r="E138" s="2"/>
      <c r="F138" s="35"/>
      <c r="G138" s="36"/>
      <c r="H138" s="41"/>
      <c r="I138" s="37"/>
      <c r="J138" s="126"/>
      <c r="K138" s="115"/>
    </row>
    <row r="139" spans="1:11" ht="14.1" customHeight="1">
      <c r="A139" s="15">
        <v>7</v>
      </c>
      <c r="B139" s="19" t="s">
        <v>123</v>
      </c>
      <c r="C139" s="12"/>
      <c r="D139" s="39"/>
      <c r="E139" s="2"/>
      <c r="F139" s="35"/>
      <c r="G139" s="36"/>
      <c r="H139" s="41"/>
      <c r="I139" s="37"/>
      <c r="J139" s="126"/>
      <c r="K139" s="115"/>
    </row>
    <row r="140" spans="1:11" ht="14.1" customHeight="1">
      <c r="A140" s="15"/>
      <c r="B140" s="19" t="s">
        <v>124</v>
      </c>
      <c r="C140" s="12"/>
      <c r="D140" s="39"/>
      <c r="H140" s="1"/>
    </row>
    <row r="141" spans="1:11" ht="14.1" customHeight="1">
      <c r="A141" s="15"/>
      <c r="B141" s="19" t="s">
        <v>125</v>
      </c>
      <c r="C141" s="12"/>
      <c r="D141" s="39">
        <f>Mes!J104</f>
        <v>9</v>
      </c>
      <c r="E141" s="2" t="s">
        <v>17</v>
      </c>
      <c r="F141" s="35">
        <v>889</v>
      </c>
      <c r="G141" s="36" t="s">
        <v>9</v>
      </c>
      <c r="H141" s="41">
        <v>46</v>
      </c>
      <c r="I141" s="37" t="s">
        <v>4</v>
      </c>
      <c r="J141" s="32">
        <f>IF(MID(I141,1,2)=("P."),(ROUND(D141*((F141)+(H141/100)),)),IF(MID(I141,1,2)=("%o"),(ROUND(D141*(((F141)+(H141/100))/1000),)),IF(MID(I141,1,2)=("Ea"),(ROUND(D141*((F141)+(H141/100)),)),ROUND(D141*(((F141)+(H141/100))/100),))))</f>
        <v>8005</v>
      </c>
      <c r="K141" s="8" t="s">
        <v>11</v>
      </c>
    </row>
    <row r="142" spans="1:11" ht="14.1" customHeight="1">
      <c r="A142" s="114"/>
      <c r="B142" s="45"/>
      <c r="C142" s="45"/>
      <c r="D142" s="173" t="s">
        <v>385</v>
      </c>
      <c r="E142" s="2"/>
      <c r="F142" s="35"/>
      <c r="G142" s="36"/>
      <c r="H142" s="41"/>
      <c r="I142" s="37"/>
      <c r="J142" s="126"/>
      <c r="K142" s="115"/>
    </row>
    <row r="143" spans="1:11" ht="14.1" customHeight="1">
      <c r="A143" s="114">
        <v>8</v>
      </c>
      <c r="B143" s="19" t="s">
        <v>22</v>
      </c>
      <c r="C143" s="15"/>
      <c r="D143" s="15"/>
      <c r="E143" s="15"/>
      <c r="F143" s="15"/>
      <c r="G143" s="15"/>
      <c r="H143" s="13"/>
      <c r="I143" s="15"/>
      <c r="J143" s="15"/>
      <c r="K143" s="15"/>
    </row>
    <row r="144" spans="1:11" ht="14.1" customHeight="1">
      <c r="A144" s="114"/>
      <c r="B144" s="19" t="s">
        <v>23</v>
      </c>
      <c r="C144" s="15"/>
      <c r="D144" s="39">
        <f>Mes!J107</f>
        <v>2</v>
      </c>
      <c r="E144" s="2" t="s">
        <v>3</v>
      </c>
      <c r="F144" s="35">
        <v>1109</v>
      </c>
      <c r="G144" s="36" t="s">
        <v>9</v>
      </c>
      <c r="H144" s="41">
        <v>46</v>
      </c>
      <c r="I144" s="37" t="s">
        <v>4</v>
      </c>
      <c r="J144" s="32">
        <f>IF(MID(I144,1,2)=("P."),(ROUND(D144*((F144)+(H144/100)),)),IF(MID(I144,1,2)=("%o"),(ROUND(D144*(((F144)+(H144/100))/1000),)),IF(MID(I144,1,2)=("Ea"),(ROUND(D144*((F144)+(H144/100)),)),ROUND(D144*(((F144)+(H144/100))/100),))))</f>
        <v>2219</v>
      </c>
      <c r="K144" s="8" t="s">
        <v>11</v>
      </c>
    </row>
    <row r="145" spans="1:11" ht="14.1" customHeight="1">
      <c r="A145" s="114"/>
      <c r="B145" s="45"/>
      <c r="C145" s="45"/>
      <c r="D145" s="173" t="s">
        <v>386</v>
      </c>
      <c r="E145" s="2"/>
      <c r="F145" s="35"/>
      <c r="G145" s="36"/>
      <c r="H145" s="41"/>
      <c r="I145" s="37"/>
      <c r="J145" s="126"/>
      <c r="K145" s="115"/>
    </row>
    <row r="146" spans="1:11" ht="14.1" customHeight="1">
      <c r="A146" s="15">
        <v>9</v>
      </c>
      <c r="B146" s="1" t="s">
        <v>319</v>
      </c>
      <c r="C146" s="12"/>
      <c r="D146" s="33"/>
      <c r="E146" s="34"/>
      <c r="F146" s="35"/>
      <c r="G146" s="36"/>
      <c r="H146" s="41"/>
      <c r="I146" s="37"/>
      <c r="J146" s="162"/>
      <c r="K146" s="8"/>
    </row>
    <row r="147" spans="1:11" ht="14.1" customHeight="1">
      <c r="A147" s="15"/>
      <c r="B147" s="19" t="s">
        <v>395</v>
      </c>
      <c r="C147" s="12"/>
      <c r="D147" s="39">
        <f>Mes!J110</f>
        <v>2</v>
      </c>
      <c r="E147" s="2" t="s">
        <v>17</v>
      </c>
      <c r="F147" s="35">
        <v>877</v>
      </c>
      <c r="G147" s="36" t="s">
        <v>9</v>
      </c>
      <c r="H147" s="41">
        <v>80</v>
      </c>
      <c r="I147" s="37" t="s">
        <v>4</v>
      </c>
      <c r="J147" s="126">
        <f>IF(MID(I147,1,2)=("P."),(ROUND(D147*((F147)+(H147/100)),)),IF(MID(I147,1,2)=("%o"),(ROUND(D147*(((F147)+(H147/100))/1000),)),IF(MID(I147,1,2)=("Ea"),(ROUND(D147*((F147)+(H147/100)),)),ROUND(D147*(((F147)+(H147/100))/100),))))</f>
        <v>1756</v>
      </c>
      <c r="K147" s="115" t="s">
        <v>11</v>
      </c>
    </row>
    <row r="148" spans="1:11" ht="14.1" customHeight="1">
      <c r="A148" s="114"/>
      <c r="B148" s="45"/>
      <c r="C148" s="45"/>
      <c r="D148" s="173" t="s">
        <v>387</v>
      </c>
      <c r="E148" s="2"/>
      <c r="F148" s="35"/>
      <c r="G148" s="36"/>
      <c r="H148" s="41"/>
      <c r="I148" s="37"/>
      <c r="J148" s="126"/>
      <c r="K148" s="115"/>
    </row>
    <row r="149" spans="1:11" ht="14.1" customHeight="1">
      <c r="A149" s="15">
        <v>10</v>
      </c>
      <c r="B149" s="19" t="s">
        <v>312</v>
      </c>
      <c r="C149" s="15"/>
      <c r="D149" s="39"/>
      <c r="E149" s="2"/>
      <c r="F149" s="35"/>
      <c r="G149" s="36"/>
      <c r="H149" s="41"/>
      <c r="I149" s="37"/>
      <c r="J149" s="126"/>
      <c r="K149" s="115"/>
    </row>
    <row r="150" spans="1:11" ht="14.1" customHeight="1">
      <c r="A150" s="15"/>
      <c r="B150" s="19" t="s">
        <v>313</v>
      </c>
      <c r="C150" s="15"/>
      <c r="D150" s="39"/>
      <c r="E150" s="2"/>
      <c r="F150" s="35"/>
      <c r="G150" s="36"/>
      <c r="H150" s="41"/>
      <c r="I150" s="37"/>
      <c r="J150" s="126"/>
      <c r="K150" s="115"/>
    </row>
    <row r="151" spans="1:11" ht="14.1" customHeight="1">
      <c r="A151" s="15"/>
      <c r="B151" s="19" t="s">
        <v>314</v>
      </c>
      <c r="C151" s="15"/>
      <c r="D151" s="39"/>
      <c r="E151" s="2"/>
      <c r="F151" s="35"/>
      <c r="G151" s="36"/>
      <c r="H151" s="41"/>
      <c r="I151" s="37"/>
      <c r="J151" s="126"/>
      <c r="K151" s="115"/>
    </row>
    <row r="152" spans="1:11" ht="14.1" customHeight="1">
      <c r="A152" s="15"/>
      <c r="B152" s="19" t="s">
        <v>315</v>
      </c>
      <c r="C152" s="15"/>
      <c r="D152" s="39"/>
      <c r="E152" s="2"/>
      <c r="F152" s="35"/>
      <c r="G152" s="36"/>
      <c r="H152" s="41"/>
      <c r="I152" s="37"/>
      <c r="J152" s="126"/>
      <c r="K152" s="115"/>
    </row>
    <row r="153" spans="1:11" ht="14.1" customHeight="1">
      <c r="A153" s="15"/>
      <c r="B153" s="19" t="s">
        <v>316</v>
      </c>
      <c r="C153" s="15"/>
      <c r="D153" s="39"/>
      <c r="E153" s="2"/>
      <c r="F153" s="35"/>
      <c r="G153" s="36"/>
      <c r="H153" s="41"/>
      <c r="I153" s="37"/>
      <c r="J153" s="126"/>
      <c r="K153" s="15"/>
    </row>
    <row r="154" spans="1:11" ht="14.1" customHeight="1">
      <c r="A154" s="15"/>
      <c r="B154" s="19" t="s">
        <v>317</v>
      </c>
      <c r="C154" s="15"/>
      <c r="D154" s="39"/>
      <c r="E154" s="2"/>
      <c r="F154" s="35"/>
      <c r="G154" s="36"/>
      <c r="H154" s="41"/>
      <c r="I154" s="37"/>
      <c r="J154" s="126"/>
      <c r="K154" s="115"/>
    </row>
    <row r="155" spans="1:11" ht="14.1" customHeight="1">
      <c r="A155" s="15"/>
      <c r="B155" s="19" t="s">
        <v>396</v>
      </c>
      <c r="C155" s="15"/>
      <c r="D155" s="39"/>
      <c r="E155" s="2"/>
      <c r="F155" s="35"/>
      <c r="G155" s="36"/>
      <c r="H155" s="41"/>
      <c r="I155" s="37"/>
      <c r="J155" s="126"/>
      <c r="K155" s="115"/>
    </row>
    <row r="156" spans="1:11" ht="14.1" customHeight="1">
      <c r="A156" s="114"/>
      <c r="B156" s="45" t="s">
        <v>318</v>
      </c>
      <c r="C156" s="45"/>
      <c r="D156" s="39">
        <f>Mes!J113</f>
        <v>3</v>
      </c>
      <c r="E156" s="2" t="s">
        <v>17</v>
      </c>
      <c r="F156" s="35">
        <v>2042</v>
      </c>
      <c r="G156" s="36" t="s">
        <v>9</v>
      </c>
      <c r="H156" s="41">
        <v>43</v>
      </c>
      <c r="I156" s="37" t="s">
        <v>4</v>
      </c>
      <c r="J156" s="126">
        <f>IF(MID(I156,1,2)=("P."),(ROUND(D156*((F156)+(H156/100)),)),IF(MID(I156,1,2)=("%o"),(ROUND(D156*(((F156)+(H156/100))/1000),)),IF(MID(I156,1,2)=("Ea"),(ROUND(D156*((F156)+(H156/100)),)),ROUND(D156*(((F156)+(H156/100))/100),))))</f>
        <v>6127</v>
      </c>
      <c r="K156" s="115"/>
    </row>
    <row r="157" spans="1:11" ht="14.1" customHeight="1">
      <c r="A157" s="114"/>
      <c r="B157" s="19"/>
      <c r="C157" s="15"/>
      <c r="D157" s="12" t="s">
        <v>388</v>
      </c>
      <c r="K157" s="115"/>
    </row>
    <row r="158" spans="1:11" ht="14.1" customHeight="1">
      <c r="A158" s="114">
        <v>11</v>
      </c>
      <c r="B158" s="161" t="s">
        <v>324</v>
      </c>
      <c r="C158" s="15"/>
      <c r="D158" s="39"/>
      <c r="E158" s="2"/>
      <c r="F158" s="35"/>
      <c r="G158" s="36"/>
      <c r="H158" s="41"/>
      <c r="I158" s="37"/>
      <c r="J158" s="32"/>
      <c r="K158" s="115"/>
    </row>
    <row r="159" spans="1:11" ht="14.1" customHeight="1">
      <c r="A159" s="114"/>
      <c r="B159" s="19" t="s">
        <v>320</v>
      </c>
      <c r="C159" s="15"/>
      <c r="D159" s="39"/>
      <c r="E159" s="2"/>
      <c r="F159" s="35"/>
      <c r="G159" s="36"/>
      <c r="H159" s="41"/>
      <c r="I159" s="37"/>
      <c r="J159" s="32"/>
      <c r="K159" s="115"/>
    </row>
    <row r="160" spans="1:11" ht="14.1" customHeight="1">
      <c r="A160" s="114"/>
      <c r="B160" s="1" t="s">
        <v>321</v>
      </c>
      <c r="C160" s="45"/>
      <c r="D160" s="39"/>
      <c r="E160" s="2"/>
      <c r="F160" s="35"/>
      <c r="G160" s="36"/>
      <c r="H160" s="41"/>
      <c r="I160" s="37"/>
      <c r="J160" s="32"/>
      <c r="K160" s="115"/>
    </row>
    <row r="161" spans="1:11" ht="14.1" customHeight="1">
      <c r="A161" s="114"/>
      <c r="B161" s="1" t="s">
        <v>322</v>
      </c>
      <c r="C161" s="45"/>
      <c r="D161" s="39"/>
      <c r="E161" s="2"/>
      <c r="F161" s="35"/>
      <c r="G161" s="36"/>
      <c r="H161" s="41"/>
      <c r="I161" s="37"/>
      <c r="J161" s="32"/>
      <c r="K161" s="115"/>
    </row>
    <row r="162" spans="1:11" ht="14.1" customHeight="1">
      <c r="A162" s="114"/>
      <c r="B162" s="1" t="s">
        <v>323</v>
      </c>
      <c r="C162" s="45"/>
      <c r="D162" s="39"/>
      <c r="E162" s="2"/>
      <c r="F162" s="35"/>
      <c r="G162" s="36"/>
      <c r="H162" s="41"/>
      <c r="I162" s="37"/>
      <c r="J162" s="32"/>
    </row>
    <row r="163" spans="1:11" ht="14.1" customHeight="1">
      <c r="A163" s="114"/>
      <c r="B163" s="45" t="s">
        <v>325</v>
      </c>
      <c r="C163" s="45"/>
      <c r="D163" s="39">
        <v>2</v>
      </c>
      <c r="E163" s="2" t="s">
        <v>17</v>
      </c>
      <c r="F163" s="35">
        <v>4103</v>
      </c>
      <c r="G163" s="36" t="s">
        <v>9</v>
      </c>
      <c r="H163" s="41">
        <v>0</v>
      </c>
      <c r="I163" s="37" t="s">
        <v>4</v>
      </c>
      <c r="J163" s="32">
        <f>IF(MID(I163,1,2)=("P."),(ROUND(D163*((F163)+(H163/100)),)),IF(MID(I163,1,2)=("%o"),(ROUND(D163*(((F163)+(H163/100))/1000),)),IF(MID(I163,1,2)=("Ea"),(ROUND(D163*((F163)+(H163/100)),)),ROUND(D163*(((F163)+(H163/100))/100),))))</f>
        <v>8206</v>
      </c>
      <c r="K163" s="8"/>
    </row>
    <row r="164" spans="1:11" ht="14.1" customHeight="1">
      <c r="A164" s="114"/>
      <c r="B164" s="45"/>
      <c r="C164" s="45"/>
      <c r="D164" s="174" t="s">
        <v>389</v>
      </c>
      <c r="E164" s="2"/>
      <c r="F164" s="35"/>
      <c r="G164" s="36"/>
      <c r="H164" s="41"/>
      <c r="I164" s="37"/>
      <c r="J164" s="32"/>
      <c r="K164" s="8"/>
    </row>
    <row r="165" spans="1:11" ht="14.1" customHeight="1">
      <c r="A165" s="114"/>
      <c r="C165" s="12"/>
      <c r="E165" s="117"/>
      <c r="F165" s="117" t="s">
        <v>176</v>
      </c>
      <c r="G165" s="127"/>
      <c r="H165" s="50"/>
      <c r="I165" s="118"/>
      <c r="J165" s="141">
        <f>SUM(J90:J163)</f>
        <v>77721</v>
      </c>
      <c r="K165" s="8"/>
    </row>
    <row r="166" spans="1:11" ht="14.1" customHeight="1">
      <c r="A166" s="114"/>
      <c r="B166" s="45"/>
      <c r="C166" s="45"/>
      <c r="D166" s="75"/>
      <c r="E166" s="117"/>
      <c r="F166" s="117" t="s">
        <v>397</v>
      </c>
      <c r="G166" s="127"/>
      <c r="H166" s="50"/>
      <c r="I166" s="118"/>
      <c r="J166" s="55"/>
      <c r="K166" s="8"/>
    </row>
    <row r="167" spans="1:11" ht="14.1" customHeight="1">
      <c r="A167" s="114"/>
      <c r="B167" s="45"/>
      <c r="C167" s="45"/>
      <c r="D167" s="75"/>
      <c r="E167" s="117"/>
      <c r="F167" s="117" t="s">
        <v>176</v>
      </c>
      <c r="G167" s="127"/>
      <c r="H167" s="50"/>
      <c r="I167" s="118"/>
      <c r="J167" s="141"/>
      <c r="K167" s="8"/>
    </row>
    <row r="168" spans="1:11" ht="14.1" customHeight="1">
      <c r="A168" s="114"/>
      <c r="B168" s="45"/>
      <c r="C168" s="45"/>
      <c r="D168" s="75"/>
      <c r="E168" s="117"/>
      <c r="F168" s="48"/>
      <c r="G168" s="127"/>
      <c r="H168" s="50"/>
      <c r="I168" s="118"/>
      <c r="J168" s="55"/>
      <c r="K168" s="8" t="s">
        <v>11</v>
      </c>
    </row>
    <row r="169" spans="1:11" ht="14.1" customHeight="1">
      <c r="B169" s="139" t="s">
        <v>184</v>
      </c>
      <c r="C169" s="45"/>
      <c r="D169" s="75"/>
      <c r="E169" s="117"/>
      <c r="F169" s="48"/>
      <c r="G169" s="127"/>
      <c r="H169" s="50"/>
      <c r="I169" s="118"/>
      <c r="J169" s="51"/>
      <c r="K169" s="45"/>
    </row>
    <row r="170" spans="1:11" ht="14.1" customHeight="1">
      <c r="A170" s="114">
        <v>1</v>
      </c>
      <c r="B170" s="45" t="s">
        <v>141</v>
      </c>
      <c r="C170" s="45"/>
      <c r="D170" s="46"/>
      <c r="E170" s="117"/>
      <c r="F170" s="48"/>
      <c r="G170" s="127"/>
      <c r="H170" s="50"/>
      <c r="I170" s="118"/>
      <c r="J170" s="51"/>
      <c r="K170" s="8"/>
    </row>
    <row r="171" spans="1:11" ht="14.1" customHeight="1">
      <c r="A171" s="45"/>
      <c r="B171" s="45" t="s">
        <v>126</v>
      </c>
      <c r="C171" s="45"/>
      <c r="D171" s="46"/>
      <c r="E171" s="117"/>
      <c r="F171" s="48"/>
      <c r="G171" s="127"/>
      <c r="H171" s="50"/>
      <c r="I171" s="118"/>
      <c r="J171" s="51"/>
      <c r="K171" s="8"/>
    </row>
    <row r="172" spans="1:11" ht="14.1" customHeight="1">
      <c r="A172" s="45"/>
      <c r="B172" s="45" t="s">
        <v>127</v>
      </c>
      <c r="C172" s="45"/>
      <c r="D172" s="46"/>
      <c r="E172" s="117"/>
      <c r="F172" s="48"/>
      <c r="G172" s="127"/>
      <c r="H172" s="50"/>
      <c r="I172" s="118"/>
      <c r="J172" s="51"/>
      <c r="K172" s="8"/>
    </row>
    <row r="173" spans="1:11" ht="14.1" customHeight="1">
      <c r="A173" s="45"/>
      <c r="B173" s="45" t="s">
        <v>128</v>
      </c>
      <c r="C173" s="45"/>
      <c r="D173" s="46"/>
      <c r="E173" s="45"/>
      <c r="F173" s="45"/>
      <c r="G173" s="45"/>
      <c r="H173" s="45"/>
      <c r="I173" s="45"/>
      <c r="J173" s="45"/>
      <c r="K173" s="56"/>
    </row>
    <row r="174" spans="1:11" ht="15" customHeight="1">
      <c r="A174" s="114"/>
      <c r="B174" s="45" t="s">
        <v>129</v>
      </c>
      <c r="C174" s="45"/>
      <c r="D174" s="45"/>
      <c r="K174" s="56"/>
    </row>
    <row r="175" spans="1:11" ht="15" customHeight="1">
      <c r="A175" s="114"/>
      <c r="B175" s="45" t="s">
        <v>251</v>
      </c>
      <c r="C175" s="45"/>
      <c r="D175" s="33">
        <f>Mes!J122</f>
        <v>30.5</v>
      </c>
      <c r="E175" s="2" t="s">
        <v>10</v>
      </c>
      <c r="F175" s="35"/>
      <c r="G175" s="36"/>
      <c r="H175" s="41"/>
      <c r="I175" s="37" t="s">
        <v>131</v>
      </c>
      <c r="J175" s="32"/>
      <c r="K175" s="56"/>
    </row>
    <row r="176" spans="1:11" ht="14.1" customHeight="1">
      <c r="A176" s="114"/>
      <c r="B176" s="45" t="s">
        <v>255</v>
      </c>
      <c r="C176" s="45"/>
      <c r="D176" s="33">
        <f>Mes!J123</f>
        <v>22</v>
      </c>
      <c r="E176" s="2" t="s">
        <v>10</v>
      </c>
      <c r="F176" s="35"/>
      <c r="G176" s="36"/>
      <c r="H176" s="41"/>
      <c r="I176" s="37" t="s">
        <v>131</v>
      </c>
      <c r="J176" s="32"/>
      <c r="K176" s="56"/>
    </row>
    <row r="177" spans="1:11" ht="14.1" customHeight="1">
      <c r="A177" s="114"/>
      <c r="B177" s="45" t="s">
        <v>257</v>
      </c>
      <c r="C177" s="45"/>
      <c r="D177" s="33">
        <f>Mes!J124</f>
        <v>18</v>
      </c>
      <c r="E177" s="2" t="s">
        <v>10</v>
      </c>
      <c r="F177" s="35"/>
      <c r="G177" s="36"/>
      <c r="H177" s="41"/>
      <c r="I177" s="37" t="s">
        <v>131</v>
      </c>
      <c r="J177" s="32"/>
      <c r="K177" s="56"/>
    </row>
    <row r="178" spans="1:11" ht="14.1" customHeight="1">
      <c r="A178" s="114"/>
      <c r="B178" s="45" t="s">
        <v>253</v>
      </c>
      <c r="C178" s="45"/>
      <c r="D178" s="33">
        <f>Mes!J125</f>
        <v>5</v>
      </c>
      <c r="E178" s="2" t="s">
        <v>10</v>
      </c>
      <c r="F178" s="35"/>
      <c r="G178" s="36"/>
      <c r="H178" s="41"/>
      <c r="I178" s="37" t="s">
        <v>131</v>
      </c>
      <c r="J178" s="32"/>
      <c r="K178" s="56"/>
    </row>
    <row r="179" spans="1:11" ht="14.1" customHeight="1">
      <c r="A179" s="114"/>
      <c r="B179" s="45" t="s">
        <v>259</v>
      </c>
      <c r="C179" s="45"/>
      <c r="D179" s="33">
        <f>Mes!J126</f>
        <v>31.5</v>
      </c>
      <c r="E179" s="2" t="s">
        <v>10</v>
      </c>
      <c r="F179" s="35"/>
      <c r="G179" s="36"/>
      <c r="H179" s="41"/>
      <c r="I179" s="37" t="s">
        <v>131</v>
      </c>
      <c r="J179" s="32"/>
      <c r="K179" s="56"/>
    </row>
    <row r="180" spans="1:11" ht="14.1" customHeight="1">
      <c r="A180" s="114"/>
      <c r="B180" s="19" t="s">
        <v>130</v>
      </c>
      <c r="C180" s="45"/>
      <c r="D180" s="33">
        <f>Mes!J127</f>
        <v>25</v>
      </c>
      <c r="E180" s="2" t="s">
        <v>10</v>
      </c>
      <c r="F180" s="35"/>
      <c r="G180" s="36"/>
      <c r="H180" s="41"/>
      <c r="I180" s="37" t="s">
        <v>131</v>
      </c>
      <c r="J180" s="32"/>
      <c r="K180" s="56"/>
    </row>
    <row r="181" spans="1:11" ht="14.1" customHeight="1">
      <c r="A181" s="114"/>
      <c r="B181" s="45"/>
      <c r="C181" s="45"/>
      <c r="D181" s="33"/>
      <c r="E181" s="2"/>
      <c r="F181" s="35"/>
      <c r="G181" s="36"/>
      <c r="H181" s="41"/>
      <c r="I181" s="37"/>
      <c r="J181" s="32"/>
      <c r="K181" s="56"/>
    </row>
    <row r="182" spans="1:11" ht="14.1" customHeight="1">
      <c r="A182" s="153">
        <v>2</v>
      </c>
      <c r="B182" s="45" t="s">
        <v>132</v>
      </c>
      <c r="C182" s="45"/>
      <c r="D182" s="46"/>
      <c r="E182" s="117"/>
      <c r="F182" s="48"/>
      <c r="G182" s="127"/>
      <c r="H182" s="50"/>
      <c r="I182" s="118"/>
      <c r="J182" s="51"/>
      <c r="K182" s="56"/>
    </row>
    <row r="183" spans="1:11" ht="14.1" customHeight="1">
      <c r="A183" s="45"/>
      <c r="B183" s="45" t="s">
        <v>133</v>
      </c>
      <c r="C183" s="45"/>
      <c r="D183" s="46"/>
      <c r="E183" s="117"/>
      <c r="F183" s="48"/>
      <c r="G183" s="127"/>
      <c r="H183" s="50"/>
      <c r="I183" s="118"/>
      <c r="J183" s="51"/>
      <c r="K183" s="45"/>
    </row>
    <row r="184" spans="1:11" ht="14.1" customHeight="1">
      <c r="A184" s="45"/>
      <c r="B184" s="45" t="s">
        <v>134</v>
      </c>
      <c r="C184" s="45"/>
      <c r="D184" s="46"/>
      <c r="E184" s="117"/>
      <c r="F184" s="48"/>
      <c r="G184" s="127"/>
      <c r="H184" s="50"/>
      <c r="I184" s="118"/>
      <c r="J184" s="51"/>
    </row>
    <row r="185" spans="1:11" ht="14.1" customHeight="1">
      <c r="A185" s="45"/>
      <c r="B185" s="45" t="s">
        <v>135</v>
      </c>
      <c r="C185" s="45"/>
      <c r="D185" s="46"/>
      <c r="E185" s="117"/>
      <c r="F185" s="48"/>
      <c r="G185" s="127"/>
      <c r="H185" s="50"/>
      <c r="I185" s="118"/>
      <c r="J185" s="51"/>
      <c r="K185" s="8"/>
    </row>
    <row r="186" spans="1:11" ht="14.1" customHeight="1">
      <c r="A186" s="114"/>
      <c r="B186" s="45" t="s">
        <v>95</v>
      </c>
      <c r="C186" s="45"/>
      <c r="D186" s="46"/>
      <c r="E186" s="117"/>
      <c r="F186" s="48"/>
      <c r="G186" s="127"/>
      <c r="H186" s="50"/>
      <c r="I186" s="118"/>
      <c r="J186" s="51"/>
      <c r="K186" s="8"/>
    </row>
    <row r="187" spans="1:11" ht="14.1" customHeight="1">
      <c r="A187" s="114"/>
      <c r="B187" s="45" t="s">
        <v>96</v>
      </c>
      <c r="C187" s="45"/>
      <c r="D187" s="46"/>
      <c r="E187" s="45"/>
      <c r="F187" s="45"/>
      <c r="G187" s="45"/>
      <c r="H187" s="45"/>
      <c r="I187" s="45"/>
      <c r="J187" s="45"/>
      <c r="K187" s="8"/>
    </row>
    <row r="188" spans="1:11" ht="14.1" customHeight="1">
      <c r="A188" s="114"/>
      <c r="B188" s="45" t="s">
        <v>75</v>
      </c>
      <c r="C188" s="45"/>
      <c r="D188" s="45"/>
      <c r="K188" s="8"/>
    </row>
    <row r="189" spans="1:11" ht="14.1" customHeight="1">
      <c r="A189" s="114"/>
      <c r="B189" s="45" t="s">
        <v>263</v>
      </c>
      <c r="C189" s="45"/>
      <c r="D189" s="39">
        <f>Mes!J130</f>
        <v>6</v>
      </c>
      <c r="E189" s="2" t="s">
        <v>10</v>
      </c>
      <c r="F189" s="35"/>
      <c r="G189" s="36"/>
      <c r="H189" s="41"/>
      <c r="I189" s="37" t="s">
        <v>4</v>
      </c>
      <c r="J189" s="32"/>
      <c r="K189" s="8"/>
    </row>
    <row r="190" spans="1:11" ht="14.1" customHeight="1">
      <c r="A190" s="114"/>
      <c r="B190" s="45" t="s">
        <v>265</v>
      </c>
      <c r="C190" s="45"/>
      <c r="D190" s="39">
        <f>Mes!J131</f>
        <v>6</v>
      </c>
      <c r="E190" s="2" t="s">
        <v>10</v>
      </c>
      <c r="F190" s="35"/>
      <c r="G190" s="36"/>
      <c r="H190" s="41"/>
      <c r="I190" s="37" t="s">
        <v>4</v>
      </c>
      <c r="J190" s="32"/>
      <c r="K190" s="8"/>
    </row>
    <row r="191" spans="1:11" ht="14.1" customHeight="1">
      <c r="A191" s="114"/>
      <c r="B191" s="45" t="s">
        <v>262</v>
      </c>
      <c r="C191" s="45"/>
      <c r="D191" s="39">
        <f>Mes!J132</f>
        <v>2</v>
      </c>
      <c r="E191" s="2" t="s">
        <v>10</v>
      </c>
      <c r="F191" s="35"/>
      <c r="G191" s="36"/>
      <c r="H191" s="41"/>
      <c r="I191" s="37" t="s">
        <v>4</v>
      </c>
      <c r="J191" s="32"/>
      <c r="K191" s="8"/>
    </row>
    <row r="192" spans="1:11" ht="14.1" customHeight="1">
      <c r="A192" s="114"/>
      <c r="B192" s="45" t="s">
        <v>266</v>
      </c>
      <c r="C192" s="45"/>
      <c r="D192" s="39">
        <f>Mes!J133</f>
        <v>2</v>
      </c>
      <c r="E192" s="2" t="s">
        <v>10</v>
      </c>
      <c r="F192" s="35"/>
      <c r="G192" s="36"/>
      <c r="H192" s="41"/>
      <c r="I192" s="37" t="s">
        <v>4</v>
      </c>
      <c r="J192" s="32"/>
      <c r="K192" s="8"/>
    </row>
    <row r="193" spans="1:11" ht="14.1" customHeight="1">
      <c r="A193" s="114"/>
      <c r="B193" s="45" t="s">
        <v>267</v>
      </c>
      <c r="C193" s="45"/>
      <c r="D193" s="39">
        <f>Mes!J134</f>
        <v>3</v>
      </c>
      <c r="E193" s="2" t="s">
        <v>10</v>
      </c>
      <c r="F193" s="35"/>
      <c r="G193" s="36"/>
      <c r="H193" s="41"/>
      <c r="I193" s="37" t="s">
        <v>4</v>
      </c>
      <c r="J193" s="32"/>
      <c r="K193" s="8"/>
    </row>
    <row r="194" spans="1:11" ht="14.1" customHeight="1">
      <c r="A194" s="114"/>
      <c r="B194" s="45"/>
      <c r="C194" s="45"/>
      <c r="D194" s="39"/>
      <c r="E194" s="2"/>
      <c r="F194" s="35"/>
      <c r="G194" s="36"/>
      <c r="H194" s="41"/>
      <c r="I194" s="37"/>
      <c r="J194" s="32"/>
      <c r="K194" s="8"/>
    </row>
    <row r="195" spans="1:11" ht="14.1" customHeight="1">
      <c r="A195" s="114">
        <v>3</v>
      </c>
      <c r="B195" s="45" t="s">
        <v>326</v>
      </c>
      <c r="C195" s="45"/>
      <c r="D195" s="39"/>
      <c r="E195" s="2"/>
      <c r="F195" s="35"/>
      <c r="G195" s="36"/>
      <c r="H195" s="41"/>
      <c r="I195" s="37"/>
      <c r="J195" s="32"/>
      <c r="K195" s="8"/>
    </row>
    <row r="196" spans="1:11" ht="14.1" customHeight="1">
      <c r="A196" s="114"/>
      <c r="B196" s="45" t="s">
        <v>327</v>
      </c>
      <c r="C196" s="45"/>
      <c r="D196" s="39">
        <f>Mes!J137</f>
        <v>2</v>
      </c>
      <c r="E196" s="2" t="s">
        <v>10</v>
      </c>
      <c r="F196" s="35"/>
      <c r="G196" s="36"/>
      <c r="H196" s="41"/>
      <c r="I196" s="37" t="s">
        <v>4</v>
      </c>
      <c r="J196" s="32"/>
      <c r="K196" s="8"/>
    </row>
    <row r="197" spans="1:11" ht="14.1" customHeight="1">
      <c r="A197" s="114"/>
      <c r="B197" s="45"/>
      <c r="C197" s="45"/>
      <c r="D197" s="39"/>
      <c r="E197" s="2"/>
      <c r="F197" s="35"/>
      <c r="G197" s="36"/>
      <c r="H197" s="41"/>
      <c r="I197" s="37"/>
      <c r="J197" s="32"/>
      <c r="K197" s="8"/>
    </row>
    <row r="198" spans="1:11" ht="14.1" customHeight="1">
      <c r="A198" s="114"/>
      <c r="B198" s="45"/>
      <c r="C198" s="45"/>
      <c r="D198" s="117" t="s">
        <v>185</v>
      </c>
      <c r="E198" s="117"/>
      <c r="G198" s="127"/>
      <c r="H198" s="50"/>
      <c r="I198" s="118"/>
      <c r="J198" s="141">
        <f>SUM(J175:J196)</f>
        <v>0</v>
      </c>
      <c r="K198" s="45"/>
    </row>
    <row r="199" spans="1:11" ht="14.1" customHeight="1">
      <c r="A199" s="114"/>
      <c r="B199" s="45"/>
      <c r="C199" s="45"/>
      <c r="D199" s="75"/>
      <c r="E199" s="117"/>
      <c r="F199" s="48"/>
      <c r="G199" s="127"/>
      <c r="H199" s="50"/>
      <c r="I199" s="118"/>
      <c r="J199" s="55"/>
    </row>
    <row r="200" spans="1:11" ht="14.1" customHeight="1">
      <c r="B200" s="139" t="s">
        <v>172</v>
      </c>
      <c r="C200" s="45"/>
      <c r="D200" s="75"/>
      <c r="E200" s="34"/>
      <c r="F200" s="35"/>
      <c r="G200" s="36"/>
      <c r="H200" s="41"/>
      <c r="I200" s="37"/>
      <c r="J200" s="32"/>
      <c r="K200" s="8"/>
    </row>
    <row r="201" spans="1:11" ht="14.1" customHeight="1">
      <c r="A201" s="15">
        <v>1</v>
      </c>
      <c r="B201" s="1" t="s">
        <v>92</v>
      </c>
      <c r="C201" s="15"/>
      <c r="D201" s="33"/>
      <c r="E201" s="34"/>
      <c r="F201" s="35"/>
      <c r="G201" s="36"/>
      <c r="H201" s="41"/>
      <c r="I201" s="37"/>
      <c r="J201" s="32"/>
      <c r="K201" s="8"/>
    </row>
    <row r="202" spans="1:11" ht="14.1" customHeight="1">
      <c r="A202" s="15"/>
      <c r="B202" s="1" t="s">
        <v>93</v>
      </c>
      <c r="C202" s="15"/>
      <c r="D202" s="33"/>
      <c r="K202" s="8"/>
    </row>
    <row r="203" spans="1:11" ht="14.1" customHeight="1">
      <c r="A203" s="114"/>
      <c r="B203" s="1" t="s">
        <v>94</v>
      </c>
      <c r="C203" s="15"/>
      <c r="D203" s="39">
        <f>Mes!J140</f>
        <v>39</v>
      </c>
      <c r="E203" s="2" t="s">
        <v>17</v>
      </c>
      <c r="F203" s="35">
        <v>1130</v>
      </c>
      <c r="G203" s="36" t="s">
        <v>9</v>
      </c>
      <c r="H203" s="41">
        <v>0</v>
      </c>
      <c r="I203" s="37" t="s">
        <v>136</v>
      </c>
      <c r="J203" s="32">
        <f>IF(MID(I203,1,2)=("P."),(ROUND(D203*((F203)+(H203/100)),)),IF(MID(I203,1,2)=("%o"),(ROUND(D203*(((F203)+(H203/100))/1000),)),IF(MID(I203,1,2)=("Ea"),(ROUND(D203*((F203)+(H203/100)),)),ROUND(D203*(((F203)+(H203/100))/100),))))</f>
        <v>44070</v>
      </c>
      <c r="K203" s="8"/>
    </row>
    <row r="204" spans="1:11" ht="14.1" customHeight="1">
      <c r="A204" s="114"/>
      <c r="B204" s="45"/>
      <c r="C204" s="45"/>
      <c r="D204" s="175" t="s">
        <v>390</v>
      </c>
      <c r="E204" s="2"/>
      <c r="F204" s="35"/>
      <c r="G204" s="36"/>
      <c r="H204" s="41"/>
      <c r="I204" s="37"/>
      <c r="J204" s="126"/>
      <c r="K204" s="56"/>
    </row>
    <row r="205" spans="1:11" ht="14.1" customHeight="1">
      <c r="A205" s="15"/>
      <c r="B205" s="45"/>
      <c r="C205" s="45"/>
      <c r="D205" s="39"/>
      <c r="E205" s="12"/>
      <c r="F205" s="12"/>
      <c r="G205" s="12"/>
      <c r="H205" s="41"/>
      <c r="I205" s="7" t="s">
        <v>56</v>
      </c>
      <c r="J205" s="38">
        <f>SUM(J203:J204)</f>
        <v>44070</v>
      </c>
    </row>
    <row r="206" spans="1:11" ht="14.1" customHeight="1">
      <c r="A206" s="15"/>
      <c r="B206" s="103" t="s">
        <v>175</v>
      </c>
      <c r="C206" s="12"/>
      <c r="D206" s="12"/>
      <c r="E206" s="47"/>
      <c r="F206" s="48"/>
      <c r="G206" s="49"/>
      <c r="H206" s="50"/>
      <c r="I206" s="53"/>
      <c r="J206" s="104"/>
      <c r="K206" s="8"/>
    </row>
    <row r="207" spans="1:11" ht="14.1" customHeight="1">
      <c r="A207" s="15"/>
      <c r="B207" s="103" t="s">
        <v>55</v>
      </c>
      <c r="C207" s="12"/>
      <c r="D207" s="12"/>
      <c r="E207" s="34"/>
      <c r="F207" s="35"/>
      <c r="G207" s="36"/>
      <c r="H207" s="41"/>
      <c r="I207" s="37"/>
      <c r="J207" s="32"/>
      <c r="K207" s="56"/>
    </row>
    <row r="208" spans="1:11" ht="14.1" customHeight="1">
      <c r="A208" s="114">
        <v>1</v>
      </c>
      <c r="B208" s="154" t="s">
        <v>198</v>
      </c>
      <c r="C208" s="45"/>
      <c r="D208" s="116"/>
      <c r="E208" s="117"/>
      <c r="F208" s="48"/>
      <c r="G208" s="118"/>
      <c r="H208" s="117"/>
      <c r="I208" s="118"/>
      <c r="J208" s="48"/>
    </row>
    <row r="209" spans="1:11" ht="14.1" customHeight="1">
      <c r="A209" s="15"/>
      <c r="B209" s="154" t="s">
        <v>199</v>
      </c>
      <c r="C209" s="45"/>
      <c r="D209" s="116"/>
      <c r="E209" s="117"/>
      <c r="F209" s="48"/>
      <c r="G209" s="118"/>
      <c r="H209" s="117"/>
      <c r="I209" s="118"/>
      <c r="J209" s="48"/>
      <c r="K209" s="8"/>
    </row>
    <row r="210" spans="1:11" ht="14.1" customHeight="1">
      <c r="A210" s="15"/>
      <c r="B210" s="154" t="s">
        <v>200</v>
      </c>
      <c r="C210" s="45"/>
      <c r="D210" s="116"/>
      <c r="E210" s="117"/>
      <c r="F210" s="48"/>
      <c r="G210" s="118"/>
      <c r="H210" s="117"/>
      <c r="I210" s="118"/>
      <c r="J210" s="48"/>
      <c r="K210" s="27"/>
    </row>
    <row r="211" spans="1:11" ht="14.1" customHeight="1">
      <c r="A211" s="15"/>
      <c r="B211" s="1" t="s">
        <v>201</v>
      </c>
      <c r="C211" s="45"/>
      <c r="D211" s="33"/>
      <c r="E211" s="2"/>
      <c r="F211" s="35"/>
      <c r="G211" s="36"/>
      <c r="H211" s="41"/>
      <c r="I211" s="37"/>
      <c r="J211" s="32"/>
      <c r="K211" s="56"/>
    </row>
    <row r="212" spans="1:11" ht="14.1" customHeight="1">
      <c r="A212" s="15"/>
      <c r="B212" s="1" t="s">
        <v>202</v>
      </c>
      <c r="C212" s="45"/>
      <c r="D212" s="39">
        <f>Mes!J144</f>
        <v>34</v>
      </c>
      <c r="E212" s="2" t="s">
        <v>3</v>
      </c>
      <c r="F212" s="35"/>
      <c r="G212" s="36"/>
      <c r="H212" s="41"/>
      <c r="I212" s="37" t="s">
        <v>4</v>
      </c>
      <c r="J212" s="32"/>
      <c r="K212" s="8"/>
    </row>
    <row r="213" spans="1:11" ht="14.1" customHeight="1">
      <c r="A213" s="15"/>
      <c r="C213" s="45"/>
      <c r="D213" s="39"/>
      <c r="E213" s="2"/>
      <c r="F213" s="35"/>
      <c r="G213" s="36"/>
      <c r="H213" s="41"/>
      <c r="I213" s="37"/>
      <c r="J213" s="32"/>
      <c r="K213" s="8"/>
    </row>
    <row r="214" spans="1:11" ht="14.1" customHeight="1">
      <c r="A214" s="15">
        <v>2</v>
      </c>
      <c r="B214" s="1" t="s">
        <v>203</v>
      </c>
      <c r="C214" s="12"/>
      <c r="D214" s="45"/>
      <c r="E214" s="45"/>
      <c r="F214" s="45"/>
      <c r="G214" s="45"/>
      <c r="H214" s="45"/>
      <c r="I214" s="45"/>
      <c r="J214" s="45"/>
      <c r="K214" s="8"/>
    </row>
    <row r="215" spans="1:11" ht="14.1" customHeight="1">
      <c r="A215" s="15"/>
      <c r="B215" s="1" t="s">
        <v>204</v>
      </c>
      <c r="C215" s="12"/>
      <c r="D215" s="39">
        <f>Mes!J146</f>
        <v>1</v>
      </c>
      <c r="E215" s="2" t="s">
        <v>3</v>
      </c>
      <c r="F215" s="35"/>
      <c r="G215" s="36"/>
      <c r="H215" s="41"/>
      <c r="I215" s="37" t="s">
        <v>4</v>
      </c>
      <c r="J215" s="32"/>
      <c r="K215" s="8"/>
    </row>
    <row r="216" spans="1:11" ht="14.1" customHeight="1">
      <c r="A216" s="15"/>
      <c r="C216" s="12"/>
      <c r="D216" s="39"/>
      <c r="E216" s="2"/>
      <c r="F216" s="35"/>
      <c r="G216" s="36"/>
      <c r="H216" s="41"/>
      <c r="I216" s="37"/>
      <c r="J216" s="32"/>
      <c r="K216" s="15"/>
    </row>
    <row r="217" spans="1:11" ht="14.1" customHeight="1">
      <c r="A217" s="114">
        <v>3</v>
      </c>
      <c r="B217" s="1" t="s">
        <v>328</v>
      </c>
      <c r="C217" s="15"/>
      <c r="D217" s="39"/>
      <c r="E217" s="2"/>
      <c r="F217" s="35"/>
      <c r="G217" s="36"/>
      <c r="H217" s="41"/>
      <c r="I217" s="37"/>
      <c r="J217" s="32"/>
      <c r="K217" s="8"/>
    </row>
    <row r="218" spans="1:11" ht="14.1" customHeight="1">
      <c r="A218" s="114"/>
      <c r="B218" s="1" t="s">
        <v>329</v>
      </c>
      <c r="C218" s="12"/>
      <c r="D218" s="39"/>
      <c r="E218" s="2"/>
      <c r="F218" s="35"/>
      <c r="G218" s="36"/>
      <c r="H218" s="41"/>
      <c r="I218" s="37"/>
      <c r="J218" s="32"/>
      <c r="K218" s="8"/>
    </row>
    <row r="219" spans="1:11" ht="14.1" customHeight="1">
      <c r="A219" s="114"/>
      <c r="B219" s="1" t="s">
        <v>330</v>
      </c>
      <c r="C219" s="12"/>
      <c r="D219" s="116"/>
      <c r="E219" s="117"/>
      <c r="F219" s="48"/>
      <c r="G219" s="118"/>
      <c r="H219" s="117"/>
      <c r="I219" s="118"/>
      <c r="J219" s="48"/>
      <c r="K219" s="117"/>
    </row>
    <row r="220" spans="1:11" ht="14.1" customHeight="1">
      <c r="A220" s="114"/>
      <c r="B220" s="1" t="s">
        <v>331</v>
      </c>
      <c r="C220" s="12"/>
      <c r="D220" s="39"/>
      <c r="E220" s="2"/>
      <c r="F220" s="35"/>
      <c r="G220" s="36"/>
      <c r="H220" s="41"/>
      <c r="I220" s="37"/>
      <c r="J220" s="32"/>
      <c r="K220" s="8"/>
    </row>
    <row r="221" spans="1:11" ht="14.1" customHeight="1">
      <c r="A221" s="114"/>
      <c r="B221" s="1" t="s">
        <v>332</v>
      </c>
      <c r="C221" s="12"/>
      <c r="D221" s="39">
        <f>Mes!J149</f>
        <v>8</v>
      </c>
      <c r="E221" s="2" t="s">
        <v>3</v>
      </c>
      <c r="F221" s="35"/>
      <c r="G221" s="36"/>
      <c r="H221" s="41"/>
      <c r="I221" s="37" t="s">
        <v>4</v>
      </c>
      <c r="J221" s="32"/>
      <c r="K221" s="117"/>
    </row>
    <row r="222" spans="1:11" ht="14.1" customHeight="1" thickBot="1">
      <c r="A222" s="15"/>
      <c r="B222" s="45"/>
      <c r="C222" s="45"/>
      <c r="D222" s="46"/>
      <c r="E222" s="34"/>
      <c r="F222" s="12"/>
      <c r="G222" s="12"/>
      <c r="H222" s="41"/>
      <c r="I222" s="7" t="s">
        <v>74</v>
      </c>
      <c r="J222" s="57"/>
      <c r="K222" s="117"/>
    </row>
    <row r="223" spans="1:11" ht="14.1" customHeight="1">
      <c r="A223" s="15"/>
      <c r="B223" s="45"/>
      <c r="C223" s="45"/>
      <c r="D223" s="46"/>
      <c r="E223" s="34"/>
      <c r="F223" s="12"/>
      <c r="G223" s="12"/>
      <c r="H223" s="41"/>
      <c r="I223" s="7"/>
      <c r="J223" s="26"/>
      <c r="K223" s="117"/>
    </row>
    <row r="224" spans="1:11" ht="14.1" customHeight="1" thickBot="1">
      <c r="A224" s="15"/>
      <c r="B224" s="45"/>
      <c r="C224" s="45"/>
      <c r="D224" s="46"/>
      <c r="E224" s="34"/>
      <c r="F224" s="12"/>
      <c r="G224" s="12"/>
      <c r="H224" s="41"/>
      <c r="I224" s="7"/>
      <c r="J224" s="26"/>
      <c r="K224" s="117"/>
    </row>
    <row r="225" spans="1:11" ht="14.1" customHeight="1" thickBot="1">
      <c r="A225" s="114"/>
      <c r="B225" s="45"/>
      <c r="C225" s="163" t="s">
        <v>339</v>
      </c>
      <c r="D225" s="164"/>
      <c r="E225" s="2"/>
      <c r="F225" s="35"/>
      <c r="G225" s="36"/>
      <c r="H225" s="41"/>
      <c r="I225" s="37"/>
      <c r="J225" s="32"/>
      <c r="K225" s="8"/>
    </row>
    <row r="226" spans="1:11" ht="14.1" customHeight="1">
      <c r="A226" s="114"/>
      <c r="B226" s="153" t="s">
        <v>340</v>
      </c>
      <c r="C226" s="47" t="s">
        <v>341</v>
      </c>
      <c r="D226" s="47"/>
      <c r="E226" s="165"/>
      <c r="F226" s="35"/>
      <c r="G226" s="36"/>
      <c r="H226" s="166" t="s">
        <v>342</v>
      </c>
      <c r="I226" s="37"/>
      <c r="J226" s="32"/>
      <c r="K226" s="8"/>
    </row>
    <row r="227" spans="1:11" ht="14.1" customHeight="1">
      <c r="A227" s="114"/>
      <c r="B227" s="153" t="s">
        <v>343</v>
      </c>
      <c r="C227" s="153" t="s">
        <v>344</v>
      </c>
      <c r="D227" s="39"/>
      <c r="E227" s="165"/>
      <c r="F227" s="35"/>
      <c r="G227" s="36"/>
      <c r="H227" s="166" t="s">
        <v>342</v>
      </c>
      <c r="I227" s="37"/>
      <c r="J227" s="32"/>
      <c r="K227" s="8"/>
    </row>
    <row r="228" spans="1:11" ht="14.1" customHeight="1">
      <c r="A228" s="114"/>
      <c r="B228" s="153" t="s">
        <v>345</v>
      </c>
      <c r="C228" s="47" t="s">
        <v>346</v>
      </c>
      <c r="D228" s="39"/>
      <c r="E228" s="165"/>
      <c r="F228" s="35"/>
      <c r="G228" s="36"/>
      <c r="H228" s="166" t="s">
        <v>342</v>
      </c>
      <c r="I228" s="37"/>
      <c r="J228" s="32"/>
      <c r="K228" s="8"/>
    </row>
    <row r="229" spans="1:11" ht="14.1" customHeight="1">
      <c r="A229" s="114"/>
      <c r="B229" s="45" t="s">
        <v>347</v>
      </c>
      <c r="C229" s="153" t="s">
        <v>348</v>
      </c>
      <c r="D229" s="39"/>
      <c r="E229" s="165"/>
      <c r="F229" s="35"/>
      <c r="G229" s="36"/>
      <c r="H229" s="166" t="s">
        <v>342</v>
      </c>
      <c r="I229" s="37"/>
      <c r="J229" s="32"/>
      <c r="K229" s="8"/>
    </row>
    <row r="230" spans="1:11" ht="14.1" customHeight="1">
      <c r="A230" s="45"/>
      <c r="B230" s="153" t="s">
        <v>349</v>
      </c>
      <c r="C230" s="153" t="s">
        <v>350</v>
      </c>
      <c r="D230" s="45"/>
      <c r="E230" s="45"/>
      <c r="F230" s="45"/>
      <c r="G230" s="45"/>
      <c r="H230" s="166" t="s">
        <v>342</v>
      </c>
      <c r="I230" s="45"/>
      <c r="J230" s="45"/>
      <c r="K230" s="45"/>
    </row>
    <row r="231" spans="1:11" ht="14.1" customHeight="1">
      <c r="A231" s="45"/>
      <c r="B231" s="45" t="s">
        <v>351</v>
      </c>
      <c r="C231" s="153" t="s">
        <v>350</v>
      </c>
      <c r="D231" s="45"/>
      <c r="E231" s="45"/>
      <c r="F231" s="45"/>
      <c r="G231" s="45"/>
      <c r="H231" s="166" t="s">
        <v>342</v>
      </c>
      <c r="I231" s="45"/>
      <c r="J231" s="45"/>
      <c r="K231" s="45"/>
    </row>
    <row r="232" spans="1:11">
      <c r="A232" s="114"/>
      <c r="B232" s="45"/>
      <c r="C232" s="45"/>
      <c r="D232" s="116"/>
      <c r="E232" s="117"/>
      <c r="F232" s="48"/>
      <c r="G232" s="118"/>
      <c r="H232" s="166"/>
      <c r="I232" s="118"/>
      <c r="J232" s="48"/>
      <c r="K232" s="117"/>
    </row>
    <row r="233" spans="1:11">
      <c r="A233" s="114"/>
      <c r="B233" s="45"/>
      <c r="C233" s="45"/>
      <c r="D233" s="167" t="s">
        <v>352</v>
      </c>
      <c r="E233" s="2"/>
      <c r="F233" s="117"/>
      <c r="G233" s="36"/>
      <c r="H233" s="166" t="s">
        <v>342</v>
      </c>
      <c r="I233" s="37"/>
      <c r="J233" s="32"/>
      <c r="K233" s="8"/>
    </row>
    <row r="234" spans="1:11">
      <c r="A234" s="114"/>
      <c r="B234" s="45"/>
      <c r="C234" s="45"/>
      <c r="D234" s="167"/>
      <c r="E234" s="2"/>
      <c r="F234" s="117"/>
      <c r="G234" s="36"/>
      <c r="H234" s="168"/>
      <c r="I234" s="37"/>
      <c r="J234" s="32"/>
      <c r="K234" s="8"/>
    </row>
    <row r="235" spans="1:11">
      <c r="A235" s="114"/>
      <c r="B235" s="153" t="s">
        <v>353</v>
      </c>
      <c r="C235" s="45"/>
      <c r="D235" s="39"/>
      <c r="E235" s="2"/>
      <c r="F235" s="35"/>
      <c r="G235" s="36"/>
      <c r="H235" s="41"/>
      <c r="I235" s="37"/>
      <c r="J235" s="32"/>
      <c r="K235" s="8"/>
    </row>
    <row r="236" spans="1:11">
      <c r="A236" s="114">
        <v>1</v>
      </c>
      <c r="B236" s="169" t="s">
        <v>354</v>
      </c>
      <c r="C236" s="45"/>
      <c r="D236" s="39"/>
      <c r="E236" s="2"/>
      <c r="F236" s="35"/>
      <c r="G236" s="36"/>
      <c r="H236" s="41"/>
      <c r="I236" s="37"/>
      <c r="J236" s="32"/>
      <c r="K236" s="8"/>
    </row>
    <row r="237" spans="1:11">
      <c r="A237" s="114"/>
      <c r="B237" s="169" t="s">
        <v>355</v>
      </c>
      <c r="C237" s="45"/>
      <c r="D237" s="39"/>
      <c r="E237" s="2"/>
      <c r="F237" s="35"/>
      <c r="G237" s="36"/>
      <c r="H237" s="41"/>
      <c r="I237" s="37"/>
      <c r="J237" s="32"/>
      <c r="K237" s="8"/>
    </row>
    <row r="238" spans="1:11">
      <c r="A238" s="114">
        <v>2</v>
      </c>
      <c r="B238" s="169" t="s">
        <v>356</v>
      </c>
      <c r="C238" s="45"/>
      <c r="D238" s="39"/>
      <c r="E238" s="2"/>
      <c r="F238" s="35"/>
      <c r="G238" s="36"/>
      <c r="H238" s="41"/>
      <c r="I238" s="37"/>
      <c r="J238" s="32"/>
      <c r="K238" s="8"/>
    </row>
    <row r="239" spans="1:11">
      <c r="A239" s="114">
        <v>3</v>
      </c>
      <c r="B239" s="169" t="s">
        <v>357</v>
      </c>
      <c r="C239" s="45"/>
      <c r="D239" s="39"/>
      <c r="E239" s="2"/>
      <c r="F239" s="35"/>
      <c r="G239" s="36"/>
      <c r="H239" s="41"/>
      <c r="I239" s="37"/>
      <c r="J239" s="32"/>
      <c r="K239" s="8"/>
    </row>
    <row r="240" spans="1:11">
      <c r="A240" s="114">
        <v>4</v>
      </c>
      <c r="B240" s="169" t="s">
        <v>358</v>
      </c>
      <c r="C240" s="45"/>
      <c r="D240" s="39"/>
      <c r="E240" s="2"/>
      <c r="F240" s="35"/>
      <c r="G240" s="36"/>
      <c r="H240" s="41"/>
      <c r="I240" s="37"/>
      <c r="J240" s="32"/>
      <c r="K240" s="8"/>
    </row>
    <row r="241" spans="1:11">
      <c r="A241" s="114">
        <v>5</v>
      </c>
      <c r="B241" s="169" t="s">
        <v>359</v>
      </c>
      <c r="C241" s="45"/>
      <c r="D241" s="39"/>
      <c r="E241" s="2"/>
      <c r="F241" s="35"/>
      <c r="G241" s="36"/>
      <c r="H241" s="41"/>
      <c r="I241" s="37"/>
      <c r="J241" s="32"/>
      <c r="K241" s="8"/>
    </row>
    <row r="242" spans="1:11">
      <c r="A242" s="114">
        <v>6</v>
      </c>
      <c r="B242" s="169" t="s">
        <v>360</v>
      </c>
      <c r="C242" s="45"/>
      <c r="D242" s="39"/>
      <c r="E242" s="2"/>
      <c r="F242" s="35"/>
      <c r="G242" s="36"/>
      <c r="H242" s="41"/>
      <c r="I242" s="37"/>
      <c r="J242" s="32"/>
      <c r="K242" s="8"/>
    </row>
    <row r="243" spans="1:11">
      <c r="A243" s="114">
        <v>7</v>
      </c>
      <c r="B243" s="169" t="s">
        <v>361</v>
      </c>
      <c r="C243" s="45"/>
      <c r="D243" s="39"/>
      <c r="E243" s="2"/>
      <c r="F243" s="35"/>
      <c r="G243" s="36"/>
      <c r="H243" s="41"/>
      <c r="I243" s="37"/>
      <c r="J243" s="32"/>
      <c r="K243" s="8"/>
    </row>
    <row r="244" spans="1:11">
      <c r="A244" s="114">
        <v>8</v>
      </c>
      <c r="B244" s="169" t="s">
        <v>362</v>
      </c>
      <c r="C244" s="45"/>
      <c r="D244" s="39"/>
      <c r="E244" s="2"/>
      <c r="F244" s="35"/>
      <c r="G244" s="36"/>
      <c r="H244" s="41"/>
      <c r="I244" s="37"/>
      <c r="J244" s="32"/>
      <c r="K244" s="8"/>
    </row>
    <row r="245" spans="1:11">
      <c r="A245" s="114">
        <v>9</v>
      </c>
      <c r="B245" s="169" t="s">
        <v>363</v>
      </c>
      <c r="C245" s="45"/>
      <c r="D245" s="39"/>
      <c r="E245" s="2"/>
      <c r="F245" s="35"/>
      <c r="G245" s="36"/>
      <c r="H245" s="41"/>
      <c r="I245" s="37"/>
      <c r="J245" s="32"/>
      <c r="K245" s="8"/>
    </row>
    <row r="246" spans="1:11">
      <c r="A246" s="114">
        <v>10</v>
      </c>
      <c r="B246" s="169" t="s">
        <v>364</v>
      </c>
      <c r="C246" s="45"/>
      <c r="D246" s="39"/>
      <c r="E246" s="2"/>
      <c r="F246" s="35"/>
      <c r="G246" s="36"/>
      <c r="H246" s="41"/>
      <c r="I246" s="37"/>
      <c r="J246" s="32"/>
      <c r="K246" s="8"/>
    </row>
    <row r="247" spans="1:11">
      <c r="A247" s="114">
        <v>11</v>
      </c>
      <c r="B247" s="169" t="s">
        <v>365</v>
      </c>
      <c r="C247" s="45"/>
      <c r="D247" s="39"/>
      <c r="E247" s="2"/>
      <c r="F247" s="35"/>
      <c r="G247" s="36"/>
      <c r="H247" s="41"/>
      <c r="I247" s="37"/>
      <c r="J247" s="32"/>
      <c r="K247" s="8"/>
    </row>
    <row r="248" spans="1:11">
      <c r="A248" s="114"/>
      <c r="B248" s="170"/>
      <c r="C248" s="45"/>
      <c r="D248" s="39"/>
      <c r="E248" s="2"/>
      <c r="F248" s="35"/>
      <c r="G248" s="36"/>
      <c r="H248" s="41"/>
      <c r="I248" s="37"/>
      <c r="J248" s="32"/>
      <c r="K248" s="8"/>
    </row>
    <row r="249" spans="1:11">
      <c r="A249" s="114"/>
      <c r="B249" s="170"/>
      <c r="C249" s="45"/>
      <c r="D249" s="39"/>
      <c r="E249" s="2"/>
      <c r="F249" s="35"/>
      <c r="G249" s="36"/>
      <c r="H249" s="41"/>
      <c r="I249" s="37"/>
      <c r="J249" s="32"/>
      <c r="K249" s="8"/>
    </row>
    <row r="250" spans="1:11">
      <c r="A250" s="114"/>
      <c r="B250" s="153" t="s">
        <v>366</v>
      </c>
      <c r="C250" s="45"/>
      <c r="D250" s="39"/>
      <c r="E250" s="2"/>
      <c r="F250" s="35"/>
      <c r="G250" s="36"/>
      <c r="H250" s="41"/>
      <c r="I250" s="37"/>
      <c r="J250" s="32"/>
      <c r="K250" s="8"/>
    </row>
    <row r="251" spans="1:11">
      <c r="A251" s="114"/>
      <c r="B251" s="19"/>
      <c r="C251" s="12"/>
      <c r="D251" s="39"/>
      <c r="E251" s="2"/>
      <c r="F251" s="35"/>
      <c r="G251" s="36"/>
      <c r="H251" s="41"/>
      <c r="I251" s="37"/>
      <c r="J251" s="126"/>
      <c r="K251" s="8"/>
    </row>
    <row r="252" spans="1:11">
      <c r="A252" s="13"/>
      <c r="B252" s="48"/>
      <c r="C252" s="13"/>
      <c r="D252" s="7" t="s">
        <v>0</v>
      </c>
      <c r="E252" s="15"/>
      <c r="F252" s="13"/>
      <c r="G252" s="15"/>
      <c r="H252" s="48"/>
      <c r="I252" s="114" t="s">
        <v>174</v>
      </c>
      <c r="J252" s="171"/>
      <c r="K252" s="8"/>
    </row>
    <row r="253" spans="1:11">
      <c r="A253" s="15"/>
      <c r="B253" s="19"/>
      <c r="C253" s="15"/>
      <c r="D253" s="4" t="s">
        <v>367</v>
      </c>
      <c r="E253" s="15"/>
      <c r="F253" s="2" t="s">
        <v>368</v>
      </c>
      <c r="G253" s="60"/>
      <c r="H253" s="13"/>
      <c r="I253" s="118"/>
      <c r="J253" s="48"/>
      <c r="K253" s="8"/>
    </row>
    <row r="254" spans="1:11">
      <c r="A254" s="15"/>
      <c r="B254" s="19"/>
      <c r="C254" s="6" t="s">
        <v>1</v>
      </c>
      <c r="D254" s="116"/>
      <c r="E254" s="15"/>
      <c r="F254" s="13"/>
      <c r="G254" s="15"/>
      <c r="H254" s="23" t="s">
        <v>369</v>
      </c>
      <c r="I254" s="118"/>
      <c r="J254" s="15"/>
      <c r="K254" s="8"/>
    </row>
    <row r="255" spans="1:11">
      <c r="A255" s="15"/>
      <c r="B255" s="45"/>
      <c r="C255" s="45"/>
      <c r="D255" s="46"/>
      <c r="E255" s="34"/>
      <c r="F255" s="12"/>
      <c r="G255" s="12"/>
      <c r="H255" s="41"/>
      <c r="I255" s="7"/>
      <c r="J255" s="26"/>
      <c r="K255" s="117"/>
    </row>
    <row r="256" spans="1:11">
      <c r="A256" s="15"/>
      <c r="B256" s="45"/>
      <c r="C256" s="45"/>
      <c r="D256" s="46"/>
      <c r="E256" s="34"/>
      <c r="F256" s="12"/>
      <c r="G256" s="12"/>
      <c r="H256" s="41"/>
      <c r="I256" s="7"/>
      <c r="J256" s="26"/>
      <c r="K256" s="117"/>
    </row>
    <row r="257" spans="1:11" ht="15.75" customHeight="1">
      <c r="A257" s="15"/>
      <c r="B257" s="45"/>
      <c r="C257" s="45"/>
      <c r="D257" s="46"/>
      <c r="E257" s="34"/>
      <c r="F257" s="12"/>
      <c r="G257" s="12"/>
      <c r="H257" s="41"/>
      <c r="I257" s="7"/>
      <c r="J257" s="26"/>
      <c r="K257" s="117"/>
    </row>
    <row r="258" spans="1:11" ht="15.75" customHeight="1">
      <c r="A258" s="1"/>
      <c r="H258" s="1"/>
    </row>
    <row r="259" spans="1:11">
      <c r="A259" s="15"/>
      <c r="B259" s="101"/>
      <c r="C259" s="12"/>
      <c r="D259" s="33"/>
      <c r="E259" s="34"/>
      <c r="F259" s="12"/>
      <c r="G259" s="12"/>
      <c r="H259" s="41"/>
      <c r="I259" s="7"/>
      <c r="J259" s="26"/>
    </row>
    <row r="260" spans="1:11">
      <c r="A260" s="15"/>
      <c r="B260" s="101"/>
      <c r="C260" s="12"/>
      <c r="D260" s="33"/>
      <c r="E260" s="34"/>
      <c r="F260" s="12"/>
      <c r="G260" s="12"/>
      <c r="H260" s="41"/>
      <c r="I260" s="7"/>
      <c r="J260" s="26"/>
    </row>
    <row r="261" spans="1:11">
      <c r="A261" s="15"/>
      <c r="B261" s="101"/>
      <c r="C261" s="12"/>
      <c r="D261" s="33"/>
      <c r="E261" s="34"/>
      <c r="F261" s="12"/>
      <c r="G261" s="12"/>
      <c r="H261" s="41"/>
      <c r="I261" s="7"/>
      <c r="J261" s="26"/>
    </row>
    <row r="262" spans="1:11">
      <c r="A262" s="15"/>
      <c r="B262" s="101"/>
      <c r="C262" s="12"/>
      <c r="D262" s="33"/>
      <c r="E262" s="34"/>
      <c r="F262" s="12"/>
      <c r="G262" s="12"/>
      <c r="H262" s="41"/>
      <c r="I262" s="7"/>
      <c r="J262" s="26"/>
    </row>
    <row r="263" spans="1:11">
      <c r="A263" s="15"/>
      <c r="B263" s="101"/>
      <c r="C263" s="12"/>
      <c r="D263" s="33"/>
      <c r="E263" s="34"/>
      <c r="F263" s="12"/>
      <c r="G263" s="12"/>
      <c r="H263" s="41"/>
      <c r="I263" s="7"/>
      <c r="J263" s="26"/>
    </row>
    <row r="264" spans="1:11">
      <c r="A264" s="15"/>
      <c r="B264" s="101"/>
      <c r="C264" s="12"/>
      <c r="D264" s="33"/>
      <c r="E264" s="34"/>
      <c r="F264" s="12"/>
      <c r="G264" s="12"/>
      <c r="H264" s="41"/>
      <c r="I264" s="7"/>
      <c r="J264" s="26"/>
    </row>
    <row r="265" spans="1:11">
      <c r="A265" s="15"/>
      <c r="B265" s="101"/>
      <c r="C265" s="12"/>
      <c r="D265" s="33"/>
      <c r="E265" s="34"/>
      <c r="F265" s="12"/>
      <c r="G265" s="12"/>
      <c r="H265" s="41"/>
      <c r="I265" s="7"/>
      <c r="J265" s="26"/>
    </row>
    <row r="266" spans="1:11">
      <c r="A266" s="15"/>
      <c r="B266" s="101"/>
      <c r="C266" s="12"/>
      <c r="D266" s="33"/>
      <c r="E266" s="34"/>
      <c r="F266" s="12"/>
      <c r="G266" s="12"/>
      <c r="H266" s="41"/>
      <c r="I266" s="7"/>
      <c r="J266" s="26"/>
    </row>
    <row r="267" spans="1:11">
      <c r="A267" s="15"/>
      <c r="B267" s="101"/>
      <c r="C267" s="12"/>
      <c r="D267" s="33"/>
      <c r="E267" s="34"/>
      <c r="F267" s="12"/>
      <c r="G267" s="12"/>
      <c r="H267" s="41"/>
      <c r="I267" s="7"/>
      <c r="J267" s="26"/>
    </row>
    <row r="268" spans="1:11">
      <c r="A268" s="15"/>
      <c r="B268" s="101"/>
      <c r="C268" s="12"/>
      <c r="D268" s="33"/>
      <c r="E268" s="34"/>
      <c r="F268" s="12"/>
      <c r="G268" s="12"/>
      <c r="H268" s="41"/>
      <c r="I268" s="7"/>
      <c r="J268" s="26"/>
    </row>
    <row r="269" spans="1:11">
      <c r="A269" s="15"/>
      <c r="B269" s="101"/>
      <c r="C269" s="12"/>
      <c r="D269" s="33"/>
      <c r="E269" s="34"/>
      <c r="F269" s="12"/>
      <c r="G269" s="12"/>
      <c r="H269" s="41"/>
      <c r="I269" s="7"/>
      <c r="J269" s="26"/>
    </row>
    <row r="270" spans="1:11">
      <c r="A270" s="15"/>
      <c r="B270" s="101"/>
      <c r="C270" s="12"/>
      <c r="D270" s="33"/>
      <c r="E270" s="34"/>
      <c r="F270" s="12"/>
      <c r="G270" s="12"/>
      <c r="H270" s="41"/>
      <c r="I270" s="7"/>
      <c r="J270" s="26"/>
    </row>
    <row r="271" spans="1:11">
      <c r="A271" s="15"/>
      <c r="B271" s="101"/>
      <c r="C271" s="12"/>
      <c r="D271" s="33"/>
      <c r="E271" s="34"/>
      <c r="F271" s="12"/>
      <c r="G271" s="12"/>
      <c r="H271" s="41"/>
      <c r="I271" s="7"/>
      <c r="J271" s="26"/>
    </row>
    <row r="272" spans="1:11">
      <c r="A272" s="15"/>
      <c r="B272" s="101"/>
      <c r="C272" s="12"/>
      <c r="D272" s="33"/>
      <c r="E272" s="34"/>
      <c r="F272" s="12"/>
      <c r="G272" s="12"/>
      <c r="H272" s="41"/>
      <c r="I272" s="7"/>
      <c r="J272" s="26"/>
    </row>
    <row r="273" spans="1:10">
      <c r="A273" s="15"/>
      <c r="B273" s="101"/>
      <c r="C273" s="12"/>
      <c r="D273" s="33"/>
      <c r="E273" s="34"/>
      <c r="F273" s="12"/>
      <c r="G273" s="12"/>
      <c r="H273" s="41"/>
      <c r="I273" s="7"/>
      <c r="J273" s="26"/>
    </row>
    <row r="274" spans="1:10">
      <c r="A274" s="15"/>
      <c r="B274" s="101"/>
      <c r="C274" s="12"/>
      <c r="D274" s="33"/>
      <c r="E274" s="34"/>
      <c r="F274" s="12"/>
      <c r="G274" s="12"/>
      <c r="H274" s="41"/>
      <c r="I274" s="7"/>
      <c r="J274" s="26"/>
    </row>
    <row r="275" spans="1:10">
      <c r="A275" s="15"/>
      <c r="B275" s="101"/>
      <c r="C275" s="12"/>
      <c r="D275" s="33"/>
      <c r="E275" s="34"/>
      <c r="F275" s="12"/>
      <c r="G275" s="12"/>
      <c r="H275" s="41"/>
      <c r="I275" s="7"/>
      <c r="J275" s="26"/>
    </row>
    <row r="276" spans="1:10">
      <c r="A276" s="15"/>
      <c r="B276" s="101"/>
      <c r="C276" s="12"/>
      <c r="D276" s="33"/>
      <c r="E276" s="34"/>
      <c r="F276" s="12"/>
      <c r="G276" s="12"/>
      <c r="H276" s="41"/>
      <c r="I276" s="7"/>
      <c r="J276" s="26"/>
    </row>
    <row r="277" spans="1:10">
      <c r="A277" s="15"/>
      <c r="B277" s="101"/>
      <c r="C277" s="12"/>
      <c r="D277" s="33"/>
      <c r="E277" s="34"/>
      <c r="F277" s="35"/>
      <c r="G277" s="36"/>
      <c r="H277" s="41"/>
      <c r="I277" s="37"/>
      <c r="J277" s="32"/>
    </row>
    <row r="278" spans="1:10">
      <c r="A278" s="1"/>
      <c r="B278" s="101"/>
      <c r="C278" s="12"/>
      <c r="D278" s="33"/>
      <c r="H278" s="1"/>
    </row>
    <row r="279" spans="1:10">
      <c r="A279" s="1"/>
      <c r="H279" s="1"/>
    </row>
    <row r="280" spans="1:10">
      <c r="A280" s="1"/>
      <c r="H280" s="1"/>
    </row>
    <row r="281" spans="1:10">
      <c r="A281" s="1"/>
      <c r="H281" s="1"/>
    </row>
    <row r="282" spans="1:10">
      <c r="A282" s="1"/>
      <c r="H282" s="1"/>
    </row>
    <row r="283" spans="1:10">
      <c r="A283" s="1"/>
      <c r="H283" s="1"/>
    </row>
    <row r="284" spans="1:10">
      <c r="A284" s="1"/>
      <c r="H284" s="1"/>
    </row>
    <row r="285" spans="1:10">
      <c r="A285" s="1"/>
      <c r="H285" s="1"/>
    </row>
    <row r="286" spans="1:10">
      <c r="A286" s="1"/>
      <c r="H286" s="1"/>
    </row>
    <row r="287" spans="1:10">
      <c r="A287" s="1"/>
      <c r="H287" s="1"/>
    </row>
    <row r="288" spans="1:10">
      <c r="A288" s="1"/>
      <c r="H288" s="1"/>
    </row>
    <row r="289" spans="1:8">
      <c r="A289" s="1"/>
      <c r="H289" s="1"/>
    </row>
    <row r="290" spans="1:8">
      <c r="A290" s="1"/>
      <c r="H290" s="1"/>
    </row>
    <row r="291" spans="1:8">
      <c r="A291" s="1"/>
      <c r="H291" s="1"/>
    </row>
    <row r="292" spans="1:8">
      <c r="A292" s="1"/>
      <c r="H292" s="1"/>
    </row>
    <row r="293" spans="1:8">
      <c r="A293" s="1"/>
      <c r="H293" s="1"/>
    </row>
    <row r="294" spans="1:8">
      <c r="A294" s="1"/>
      <c r="H294" s="1"/>
    </row>
    <row r="295" spans="1:8">
      <c r="A295" s="1"/>
      <c r="H295" s="1"/>
    </row>
    <row r="296" spans="1:8">
      <c r="A296" s="1"/>
      <c r="H296" s="1"/>
    </row>
    <row r="297" spans="1:8">
      <c r="A297" s="1"/>
      <c r="H297" s="1"/>
    </row>
    <row r="298" spans="1:8">
      <c r="A298" s="1"/>
      <c r="H298" s="1"/>
    </row>
    <row r="299" spans="1:8">
      <c r="A299" s="1"/>
      <c r="H299" s="1"/>
    </row>
    <row r="300" spans="1:8">
      <c r="A300" s="1"/>
      <c r="H300" s="1"/>
    </row>
    <row r="301" spans="1:8">
      <c r="A301" s="1"/>
      <c r="H301" s="1"/>
    </row>
    <row r="302" spans="1:8">
      <c r="A302" s="1"/>
      <c r="H302" s="1"/>
    </row>
    <row r="303" spans="1:8">
      <c r="A303" s="1"/>
      <c r="H303" s="1"/>
    </row>
    <row r="304" spans="1:8">
      <c r="A304" s="1"/>
      <c r="H304" s="1"/>
    </row>
    <row r="305" spans="1:8">
      <c r="A305" s="1"/>
      <c r="H305" s="1"/>
    </row>
    <row r="306" spans="1:8">
      <c r="A306" s="1"/>
      <c r="H306" s="1"/>
    </row>
    <row r="307" spans="1:8">
      <c r="A307" s="1"/>
      <c r="H307" s="1"/>
    </row>
    <row r="308" spans="1:8">
      <c r="A308" s="1"/>
      <c r="H308" s="1"/>
    </row>
    <row r="309" spans="1:8">
      <c r="A309" s="1"/>
      <c r="H309" s="1"/>
    </row>
    <row r="310" spans="1:8">
      <c r="A310" s="1"/>
      <c r="H310" s="1"/>
    </row>
    <row r="311" spans="1:8">
      <c r="A311" s="1"/>
      <c r="H311" s="1"/>
    </row>
    <row r="312" spans="1:8">
      <c r="A312" s="1"/>
      <c r="H312" s="1"/>
    </row>
    <row r="313" spans="1:8">
      <c r="A313" s="1"/>
      <c r="H313" s="1"/>
    </row>
    <row r="314" spans="1:8">
      <c r="A314" s="1"/>
      <c r="H314" s="1"/>
    </row>
    <row r="315" spans="1:8">
      <c r="A315" s="1"/>
      <c r="H315" s="1"/>
    </row>
    <row r="316" spans="1:8">
      <c r="A316" s="1"/>
      <c r="H316" s="1"/>
    </row>
    <row r="317" spans="1:8">
      <c r="A317" s="1"/>
      <c r="H317" s="1"/>
    </row>
    <row r="318" spans="1:8">
      <c r="A318" s="1"/>
      <c r="H318" s="1"/>
    </row>
    <row r="319" spans="1:8">
      <c r="A319" s="1"/>
      <c r="H319" s="1"/>
    </row>
    <row r="320" spans="1:8">
      <c r="A320" s="1"/>
      <c r="H320" s="1"/>
    </row>
    <row r="321" spans="1:8">
      <c r="A321" s="1"/>
      <c r="H321" s="1"/>
    </row>
    <row r="322" spans="1:8">
      <c r="A322" s="1"/>
      <c r="H322" s="1"/>
    </row>
    <row r="323" spans="1:8">
      <c r="A323" s="1"/>
      <c r="H323" s="1"/>
    </row>
    <row r="324" spans="1:8">
      <c r="A324" s="1"/>
      <c r="H324" s="1"/>
    </row>
    <row r="325" spans="1:8">
      <c r="A325" s="1"/>
      <c r="H325" s="1"/>
    </row>
    <row r="326" spans="1:8">
      <c r="A326" s="1"/>
      <c r="H326" s="1"/>
    </row>
    <row r="327" spans="1:8">
      <c r="A327" s="1"/>
      <c r="H327" s="1"/>
    </row>
    <row r="328" spans="1:8">
      <c r="A328" s="1"/>
      <c r="H328" s="1"/>
    </row>
    <row r="329" spans="1:8">
      <c r="A329" s="1"/>
      <c r="H329" s="1"/>
    </row>
    <row r="330" spans="1:8">
      <c r="A330" s="1"/>
      <c r="H330" s="1"/>
    </row>
    <row r="331" spans="1:8">
      <c r="A331" s="1"/>
      <c r="H331" s="1"/>
    </row>
    <row r="332" spans="1:8">
      <c r="A332" s="1"/>
      <c r="H332" s="1"/>
    </row>
    <row r="333" spans="1:8">
      <c r="A333" s="1"/>
      <c r="H333" s="1"/>
    </row>
    <row r="334" spans="1:8">
      <c r="A334" s="1"/>
      <c r="H334" s="1"/>
    </row>
    <row r="335" spans="1:8">
      <c r="A335" s="1"/>
      <c r="H335" s="1"/>
    </row>
    <row r="336" spans="1:8">
      <c r="A336" s="1"/>
      <c r="H336" s="1"/>
    </row>
    <row r="337" spans="1:8">
      <c r="A337" s="1"/>
      <c r="H337" s="1"/>
    </row>
    <row r="338" spans="1:8">
      <c r="A338" s="1"/>
      <c r="H338" s="1"/>
    </row>
    <row r="339" spans="1:8">
      <c r="A339" s="1"/>
      <c r="H339" s="1"/>
    </row>
    <row r="340" spans="1:8">
      <c r="A340" s="1"/>
      <c r="H340" s="1"/>
    </row>
    <row r="341" spans="1:8">
      <c r="A341" s="1"/>
      <c r="H341" s="1"/>
    </row>
    <row r="342" spans="1:8">
      <c r="A342" s="1"/>
      <c r="H342" s="1"/>
    </row>
    <row r="343" spans="1:8">
      <c r="A343" s="1"/>
      <c r="H343" s="1"/>
    </row>
    <row r="344" spans="1:8">
      <c r="A344" s="1"/>
      <c r="H344" s="1"/>
    </row>
    <row r="345" spans="1:8">
      <c r="A345" s="1"/>
      <c r="H345" s="1"/>
    </row>
    <row r="346" spans="1:8">
      <c r="A346" s="1"/>
      <c r="H346" s="1"/>
    </row>
    <row r="347" spans="1:8">
      <c r="A347" s="1"/>
      <c r="H347" s="1"/>
    </row>
    <row r="348" spans="1:8">
      <c r="A348" s="1"/>
      <c r="H348" s="1"/>
    </row>
    <row r="349" spans="1:8">
      <c r="A349" s="1"/>
      <c r="H349" s="1"/>
    </row>
    <row r="350" spans="1:8">
      <c r="A350" s="1"/>
      <c r="H350" s="1"/>
    </row>
    <row r="351" spans="1:8">
      <c r="A351" s="1"/>
      <c r="H351" s="1"/>
    </row>
    <row r="352" spans="1:8">
      <c r="A352" s="1"/>
      <c r="H352" s="1"/>
    </row>
    <row r="353" spans="1:8">
      <c r="A353" s="1"/>
      <c r="H353" s="1"/>
    </row>
    <row r="354" spans="1:8">
      <c r="A354" s="1"/>
      <c r="H354" s="1"/>
    </row>
    <row r="355" spans="1:8">
      <c r="A355" s="1"/>
      <c r="H355" s="1"/>
    </row>
    <row r="356" spans="1:8">
      <c r="A356" s="1"/>
      <c r="H356" s="1"/>
    </row>
    <row r="357" spans="1:8">
      <c r="A357" s="1"/>
      <c r="H357" s="1"/>
    </row>
    <row r="358" spans="1:8">
      <c r="A358" s="1"/>
      <c r="H358" s="1"/>
    </row>
    <row r="359" spans="1:8">
      <c r="A359" s="1"/>
      <c r="H359" s="1"/>
    </row>
    <row r="360" spans="1:8">
      <c r="A360" s="1"/>
      <c r="H360" s="1"/>
    </row>
    <row r="361" spans="1:8">
      <c r="A361" s="1"/>
      <c r="H361" s="1"/>
    </row>
    <row r="362" spans="1:8">
      <c r="A362" s="1"/>
      <c r="H362" s="1"/>
    </row>
    <row r="363" spans="1:8">
      <c r="A363" s="1"/>
      <c r="H363" s="1"/>
    </row>
    <row r="364" spans="1:8">
      <c r="A364" s="1"/>
      <c r="H364" s="1"/>
    </row>
    <row r="365" spans="1:8">
      <c r="A365" s="1"/>
      <c r="H365" s="1"/>
    </row>
    <row r="366" spans="1:8">
      <c r="A366" s="1"/>
      <c r="H366" s="1"/>
    </row>
    <row r="367" spans="1:8">
      <c r="A367" s="1"/>
      <c r="H367" s="1"/>
    </row>
    <row r="368" spans="1:8">
      <c r="A368" s="1"/>
      <c r="H368" s="1"/>
    </row>
    <row r="369" spans="1:8">
      <c r="A369" s="1"/>
      <c r="H369" s="1"/>
    </row>
    <row r="370" spans="1:8">
      <c r="A370" s="1"/>
      <c r="H370" s="1"/>
    </row>
    <row r="371" spans="1:8">
      <c r="A371" s="1"/>
      <c r="H371" s="1"/>
    </row>
    <row r="372" spans="1:8">
      <c r="A372" s="1"/>
      <c r="H372" s="1"/>
    </row>
    <row r="373" spans="1:8">
      <c r="A373" s="1"/>
      <c r="H373" s="1"/>
    </row>
    <row r="374" spans="1:8">
      <c r="A374" s="1"/>
      <c r="H374" s="1"/>
    </row>
    <row r="375" spans="1:8">
      <c r="A375" s="1"/>
      <c r="H375" s="1"/>
    </row>
    <row r="376" spans="1:8">
      <c r="A376" s="1"/>
      <c r="H376" s="1"/>
    </row>
    <row r="377" spans="1:8">
      <c r="A377" s="1"/>
      <c r="H377" s="1"/>
    </row>
    <row r="378" spans="1:8">
      <c r="A378" s="1"/>
      <c r="H378" s="1"/>
    </row>
    <row r="379" spans="1:8">
      <c r="A379" s="1"/>
      <c r="H379" s="1"/>
    </row>
    <row r="380" spans="1:8">
      <c r="A380" s="1"/>
      <c r="H380" s="1"/>
    </row>
    <row r="381" spans="1:8">
      <c r="A381" s="1"/>
      <c r="H381" s="1"/>
    </row>
    <row r="382" spans="1:8">
      <c r="A382" s="1"/>
      <c r="H382" s="1"/>
    </row>
    <row r="383" spans="1:8">
      <c r="A383" s="1"/>
      <c r="H383" s="1"/>
    </row>
    <row r="384" spans="1:8">
      <c r="A384" s="1"/>
      <c r="H384" s="1"/>
    </row>
    <row r="385" spans="1:8">
      <c r="A385" s="1"/>
      <c r="H385" s="1"/>
    </row>
    <row r="386" spans="1:8">
      <c r="A386" s="1"/>
      <c r="H386" s="1"/>
    </row>
    <row r="387" spans="1:8">
      <c r="A387" s="1"/>
      <c r="H387" s="1"/>
    </row>
    <row r="388" spans="1:8">
      <c r="A388" s="1"/>
      <c r="H388" s="1"/>
    </row>
    <row r="389" spans="1:8">
      <c r="A389" s="1"/>
      <c r="H389" s="1"/>
    </row>
    <row r="390" spans="1:8">
      <c r="A390" s="1"/>
      <c r="H390" s="1"/>
    </row>
    <row r="391" spans="1:8">
      <c r="A391" s="1"/>
      <c r="H391" s="1"/>
    </row>
    <row r="392" spans="1:8">
      <c r="A392" s="1"/>
      <c r="H392" s="1"/>
    </row>
    <row r="393" spans="1:8">
      <c r="A393" s="1"/>
      <c r="H393" s="1"/>
    </row>
    <row r="394" spans="1:8">
      <c r="A394" s="1"/>
      <c r="H394" s="1"/>
    </row>
    <row r="395" spans="1:8">
      <c r="A395" s="1"/>
      <c r="H395" s="1"/>
    </row>
    <row r="396" spans="1:8">
      <c r="A396" s="1"/>
      <c r="H396" s="1"/>
    </row>
    <row r="397" spans="1:8">
      <c r="A397" s="1"/>
      <c r="H397" s="1"/>
    </row>
    <row r="398" spans="1:8">
      <c r="A398" s="1"/>
      <c r="H398" s="1"/>
    </row>
    <row r="399" spans="1:8">
      <c r="A399" s="1"/>
      <c r="H399" s="1"/>
    </row>
    <row r="400" spans="1:8">
      <c r="A400" s="1"/>
      <c r="H400" s="1"/>
    </row>
    <row r="401" spans="1:8">
      <c r="A401" s="1"/>
      <c r="H401" s="1"/>
    </row>
    <row r="402" spans="1:8">
      <c r="A402" s="1"/>
      <c r="H402" s="1"/>
    </row>
    <row r="403" spans="1:8">
      <c r="A403" s="1"/>
      <c r="H403" s="1"/>
    </row>
    <row r="404" spans="1:8">
      <c r="A404" s="1"/>
      <c r="H404" s="1"/>
    </row>
    <row r="405" spans="1:8">
      <c r="A405" s="1"/>
      <c r="H405" s="1"/>
    </row>
    <row r="406" spans="1:8">
      <c r="A406" s="1"/>
      <c r="H406" s="1"/>
    </row>
    <row r="407" spans="1:8">
      <c r="A407" s="1"/>
      <c r="H407" s="1"/>
    </row>
    <row r="408" spans="1:8">
      <c r="A408" s="1"/>
      <c r="H408" s="1"/>
    </row>
    <row r="409" spans="1:8">
      <c r="A409" s="1"/>
      <c r="H409" s="1"/>
    </row>
    <row r="410" spans="1:8">
      <c r="A410" s="1"/>
      <c r="H410" s="1"/>
    </row>
    <row r="411" spans="1:8">
      <c r="A411" s="1"/>
      <c r="H411" s="1"/>
    </row>
    <row r="412" spans="1:8">
      <c r="A412" s="1"/>
      <c r="H412" s="1"/>
    </row>
    <row r="413" spans="1:8">
      <c r="A413" s="1"/>
      <c r="H413" s="1"/>
    </row>
    <row r="414" spans="1:8">
      <c r="A414" s="1"/>
      <c r="H414" s="1"/>
    </row>
    <row r="415" spans="1:8">
      <c r="A415" s="1"/>
      <c r="H415" s="1"/>
    </row>
    <row r="416" spans="1:8">
      <c r="A416" s="1"/>
      <c r="H416" s="1"/>
    </row>
    <row r="417" spans="1:8">
      <c r="A417" s="1"/>
      <c r="H417" s="1"/>
    </row>
    <row r="418" spans="1:8">
      <c r="A418" s="1"/>
      <c r="H418" s="1"/>
    </row>
    <row r="419" spans="1:8">
      <c r="A419" s="1"/>
      <c r="H419" s="1"/>
    </row>
    <row r="420" spans="1:8">
      <c r="A420" s="1"/>
      <c r="H420" s="1"/>
    </row>
    <row r="421" spans="1:8">
      <c r="A421" s="1"/>
      <c r="H421" s="1"/>
    </row>
    <row r="422" spans="1:8">
      <c r="A422" s="1"/>
      <c r="H422" s="1"/>
    </row>
    <row r="423" spans="1:8">
      <c r="A423" s="1"/>
      <c r="H423" s="1"/>
    </row>
    <row r="424" spans="1:8">
      <c r="A424" s="1"/>
      <c r="H424" s="1"/>
    </row>
    <row r="425" spans="1:8">
      <c r="A425" s="1"/>
      <c r="H425" s="1"/>
    </row>
    <row r="426" spans="1:8">
      <c r="A426" s="1"/>
      <c r="H426" s="1"/>
    </row>
    <row r="427" spans="1:8">
      <c r="A427" s="1"/>
      <c r="H427" s="1"/>
    </row>
    <row r="428" spans="1:8">
      <c r="A428" s="1"/>
      <c r="H428" s="1"/>
    </row>
    <row r="429" spans="1:8">
      <c r="A429" s="1"/>
      <c r="H429" s="1"/>
    </row>
    <row r="430" spans="1:8">
      <c r="A430" s="1"/>
      <c r="H430" s="1"/>
    </row>
    <row r="431" spans="1:8">
      <c r="A431" s="1"/>
      <c r="H431" s="1"/>
    </row>
    <row r="432" spans="1:8">
      <c r="A432" s="1"/>
      <c r="H432" s="1"/>
    </row>
    <row r="433" spans="1:8">
      <c r="A433" s="1"/>
      <c r="H433" s="1"/>
    </row>
    <row r="434" spans="1:8">
      <c r="A434" s="1"/>
      <c r="H434" s="1"/>
    </row>
    <row r="435" spans="1:8">
      <c r="A435" s="1"/>
      <c r="H435" s="1"/>
    </row>
    <row r="436" spans="1:8">
      <c r="A436" s="1"/>
      <c r="H436" s="1"/>
    </row>
    <row r="437" spans="1:8">
      <c r="A437" s="1"/>
      <c r="H437" s="1"/>
    </row>
    <row r="438" spans="1:8">
      <c r="A438" s="1"/>
      <c r="H438" s="1"/>
    </row>
    <row r="439" spans="1:8">
      <c r="A439" s="1"/>
      <c r="H439" s="1"/>
    </row>
    <row r="440" spans="1:8">
      <c r="A440" s="1"/>
      <c r="H440" s="1"/>
    </row>
    <row r="441" spans="1:8">
      <c r="A441" s="1"/>
      <c r="H441" s="1"/>
    </row>
    <row r="442" spans="1:8">
      <c r="A442" s="1"/>
      <c r="H442" s="1"/>
    </row>
    <row r="443" spans="1:8">
      <c r="A443" s="1"/>
      <c r="H443" s="1"/>
    </row>
    <row r="444" spans="1:8">
      <c r="A444" s="1"/>
      <c r="H444" s="1"/>
    </row>
    <row r="445" spans="1:8">
      <c r="A445" s="1"/>
      <c r="H445" s="1"/>
    </row>
    <row r="446" spans="1:8">
      <c r="A446" s="1"/>
      <c r="H446" s="1"/>
    </row>
    <row r="447" spans="1:8">
      <c r="A447" s="1"/>
      <c r="H447" s="1"/>
    </row>
    <row r="448" spans="1:8">
      <c r="A448" s="1"/>
      <c r="H448" s="1"/>
    </row>
    <row r="449" spans="1:8">
      <c r="A449" s="1"/>
      <c r="H449" s="1"/>
    </row>
    <row r="450" spans="1:8">
      <c r="A450" s="1"/>
      <c r="H450" s="1"/>
    </row>
    <row r="451" spans="1:8">
      <c r="A451" s="1"/>
      <c r="H451" s="1"/>
    </row>
    <row r="452" spans="1:8">
      <c r="A452" s="1"/>
      <c r="H452" s="1"/>
    </row>
    <row r="453" spans="1:8">
      <c r="A453" s="1"/>
      <c r="H453" s="1"/>
    </row>
    <row r="454" spans="1:8">
      <c r="A454" s="1"/>
      <c r="H454" s="1"/>
    </row>
    <row r="455" spans="1:8">
      <c r="A455" s="1"/>
      <c r="H455" s="1"/>
    </row>
    <row r="456" spans="1:8">
      <c r="A456" s="1"/>
      <c r="H456" s="1"/>
    </row>
    <row r="457" spans="1:8">
      <c r="A457" s="1"/>
      <c r="H457" s="1"/>
    </row>
    <row r="458" spans="1:8">
      <c r="A458" s="1"/>
      <c r="H458" s="1"/>
    </row>
    <row r="459" spans="1:8">
      <c r="A459" s="1"/>
      <c r="H459" s="1"/>
    </row>
    <row r="460" spans="1:8">
      <c r="A460" s="1"/>
      <c r="H460" s="1"/>
    </row>
    <row r="461" spans="1:8">
      <c r="A461" s="1"/>
      <c r="H461" s="1"/>
    </row>
    <row r="462" spans="1:8">
      <c r="A462" s="1"/>
      <c r="H462" s="1"/>
    </row>
    <row r="463" spans="1:8">
      <c r="A463" s="1"/>
      <c r="H463" s="1"/>
    </row>
    <row r="464" spans="1:8">
      <c r="A464" s="1"/>
      <c r="H464" s="1"/>
    </row>
    <row r="465" spans="1:8">
      <c r="A465" s="1"/>
      <c r="H465" s="1"/>
    </row>
    <row r="466" spans="1:8">
      <c r="A466" s="1"/>
      <c r="H466" s="1"/>
    </row>
    <row r="467" spans="1:8">
      <c r="A467" s="1"/>
      <c r="H467" s="1"/>
    </row>
    <row r="468" spans="1:8">
      <c r="A468" s="1"/>
      <c r="H468" s="1"/>
    </row>
    <row r="469" spans="1:8">
      <c r="A469" s="1"/>
      <c r="H469" s="1"/>
    </row>
    <row r="470" spans="1:8">
      <c r="A470" s="1"/>
      <c r="H470" s="1"/>
    </row>
    <row r="471" spans="1:8">
      <c r="A471" s="1"/>
      <c r="H471" s="1"/>
    </row>
    <row r="472" spans="1:8">
      <c r="A472" s="1"/>
      <c r="H472" s="1"/>
    </row>
    <row r="473" spans="1:8">
      <c r="A473" s="1"/>
      <c r="H473" s="1"/>
    </row>
    <row r="474" spans="1:8">
      <c r="A474" s="1"/>
      <c r="H474" s="1"/>
    </row>
    <row r="475" spans="1:8">
      <c r="A475" s="1"/>
      <c r="H475" s="1"/>
    </row>
    <row r="476" spans="1:8">
      <c r="A476" s="1"/>
      <c r="H476" s="1"/>
    </row>
    <row r="477" spans="1:8">
      <c r="A477" s="1"/>
      <c r="H477" s="1"/>
    </row>
    <row r="478" spans="1:8">
      <c r="A478" s="1"/>
      <c r="H478" s="1"/>
    </row>
    <row r="479" spans="1:8">
      <c r="A479" s="1"/>
      <c r="H479" s="1"/>
    </row>
    <row r="480" spans="1:8">
      <c r="A480" s="1"/>
      <c r="H480" s="1"/>
    </row>
    <row r="481" spans="1:8">
      <c r="A481" s="1"/>
      <c r="H481" s="1"/>
    </row>
    <row r="482" spans="1:8">
      <c r="A482" s="1"/>
      <c r="H482" s="1"/>
    </row>
    <row r="483" spans="1:8">
      <c r="A483" s="1"/>
      <c r="H483" s="1"/>
    </row>
    <row r="484" spans="1:8">
      <c r="A484" s="1"/>
      <c r="H484" s="1"/>
    </row>
    <row r="485" spans="1:8">
      <c r="A485" s="1"/>
      <c r="H485" s="1"/>
    </row>
    <row r="486" spans="1:8">
      <c r="A486" s="1"/>
      <c r="H486" s="1"/>
    </row>
    <row r="487" spans="1:8">
      <c r="A487" s="1"/>
      <c r="H487" s="1"/>
    </row>
    <row r="488" spans="1:8">
      <c r="A488" s="1"/>
      <c r="H488" s="1"/>
    </row>
    <row r="489" spans="1:8">
      <c r="A489" s="1"/>
      <c r="H489" s="1"/>
    </row>
    <row r="490" spans="1:8">
      <c r="A490" s="1"/>
      <c r="H490" s="1"/>
    </row>
    <row r="491" spans="1:8">
      <c r="A491" s="1"/>
      <c r="H491" s="1"/>
    </row>
    <row r="492" spans="1:8">
      <c r="A492" s="1"/>
      <c r="H492" s="1"/>
    </row>
    <row r="493" spans="1:8">
      <c r="A493" s="1"/>
      <c r="H493" s="1"/>
    </row>
    <row r="494" spans="1:8">
      <c r="A494" s="1"/>
      <c r="H494" s="1"/>
    </row>
    <row r="495" spans="1:8">
      <c r="A495" s="1"/>
      <c r="H495" s="1"/>
    </row>
    <row r="496" spans="1:8">
      <c r="A496" s="1"/>
      <c r="H496" s="1"/>
    </row>
    <row r="497" spans="1:8">
      <c r="A497" s="1"/>
      <c r="H497" s="1"/>
    </row>
    <row r="498" spans="1:8">
      <c r="A498" s="1"/>
      <c r="H498" s="1"/>
    </row>
    <row r="499" spans="1:8">
      <c r="A499" s="1"/>
      <c r="H499" s="1"/>
    </row>
    <row r="500" spans="1:8">
      <c r="A500" s="1"/>
      <c r="H500" s="1"/>
    </row>
    <row r="501" spans="1:8">
      <c r="A501" s="1"/>
      <c r="H501" s="1"/>
    </row>
    <row r="502" spans="1:8">
      <c r="A502" s="1"/>
      <c r="H502" s="1"/>
    </row>
    <row r="503" spans="1:8">
      <c r="A503" s="1"/>
      <c r="H503" s="1"/>
    </row>
    <row r="504" spans="1:8">
      <c r="A504" s="1"/>
      <c r="H504" s="1"/>
    </row>
    <row r="505" spans="1:8">
      <c r="A505" s="1"/>
      <c r="H505" s="1"/>
    </row>
    <row r="506" spans="1:8">
      <c r="A506" s="1"/>
      <c r="H506" s="1"/>
    </row>
    <row r="507" spans="1:8">
      <c r="A507" s="1"/>
      <c r="H507" s="1"/>
    </row>
    <row r="508" spans="1:8">
      <c r="A508" s="1"/>
      <c r="H508" s="1"/>
    </row>
    <row r="509" spans="1:8">
      <c r="A509" s="1"/>
      <c r="H509" s="1"/>
    </row>
    <row r="510" spans="1:8">
      <c r="A510" s="1"/>
      <c r="H510" s="1"/>
    </row>
    <row r="511" spans="1:8">
      <c r="A511" s="1"/>
      <c r="H511" s="1"/>
    </row>
    <row r="512" spans="1:8">
      <c r="A512" s="1"/>
      <c r="H512" s="1"/>
    </row>
    <row r="513" spans="1:8">
      <c r="A513" s="1"/>
      <c r="H513" s="1"/>
    </row>
    <row r="514" spans="1:8">
      <c r="A514" s="1"/>
      <c r="H514" s="1"/>
    </row>
    <row r="515" spans="1:8">
      <c r="A515" s="1"/>
      <c r="H515" s="1"/>
    </row>
  </sheetData>
  <mergeCells count="1">
    <mergeCell ref="C1:K2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IU187"/>
  <sheetViews>
    <sheetView view="pageBreakPreview" topLeftCell="A46" zoomScaleSheetLayoutView="100" workbookViewId="0">
      <selection activeCell="C58" sqref="C58"/>
    </sheetView>
  </sheetViews>
  <sheetFormatPr defaultColWidth="17.85546875" defaultRowHeight="15"/>
  <cols>
    <col min="1" max="1" width="4.85546875" style="5" customWidth="1"/>
    <col min="2" max="2" width="23" style="20" customWidth="1"/>
    <col min="3" max="3" width="7.85546875" style="20" customWidth="1"/>
    <col min="4" max="4" width="8.42578125" style="20" customWidth="1"/>
    <col min="5" max="5" width="6.5703125" style="20" customWidth="1"/>
    <col min="6" max="6" width="9.85546875" style="20" customWidth="1"/>
    <col min="7" max="7" width="7" style="20" customWidth="1"/>
    <col min="8" max="8" width="1.28515625" style="20" customWidth="1"/>
    <col min="9" max="9" width="8.7109375" style="4" customWidth="1"/>
    <col min="10" max="10" width="10.5703125" style="21" customWidth="1"/>
    <col min="11" max="11" width="4.85546875" style="24" customWidth="1"/>
    <col min="12" max="250" width="9.140625" style="20" customWidth="1"/>
    <col min="251" max="251" width="5.7109375" style="20" customWidth="1"/>
    <col min="252" max="255" width="9.140625" style="20" hidden="1" customWidth="1"/>
    <col min="256" max="16384" width="17.85546875" style="20"/>
  </cols>
  <sheetData>
    <row r="1" spans="1:11" ht="15" customHeight="1">
      <c r="A1" s="196" t="s">
        <v>5</v>
      </c>
      <c r="B1" s="196"/>
      <c r="C1" s="197" t="s">
        <v>205</v>
      </c>
      <c r="D1" s="197"/>
      <c r="E1" s="197"/>
      <c r="F1" s="197"/>
      <c r="G1" s="197"/>
      <c r="H1" s="197"/>
      <c r="I1" s="197"/>
      <c r="J1" s="197"/>
      <c r="K1" s="197"/>
    </row>
    <row r="2" spans="1:11" ht="15" customHeight="1">
      <c r="A2" s="155"/>
      <c r="B2" s="155"/>
      <c r="C2" s="197"/>
      <c r="D2" s="197"/>
      <c r="E2" s="197"/>
      <c r="F2" s="197"/>
      <c r="G2" s="197"/>
      <c r="H2" s="197"/>
      <c r="I2" s="197"/>
      <c r="J2" s="197"/>
      <c r="K2" s="197"/>
    </row>
    <row r="3" spans="1:11" ht="15" customHeight="1">
      <c r="C3" s="197"/>
      <c r="D3" s="197"/>
      <c r="E3" s="197"/>
      <c r="F3" s="197"/>
      <c r="G3" s="197"/>
      <c r="H3" s="197"/>
      <c r="I3" s="197"/>
      <c r="J3" s="197"/>
      <c r="K3" s="197"/>
    </row>
    <row r="4" spans="1:11" ht="15.75">
      <c r="D4" s="28" t="s">
        <v>19</v>
      </c>
      <c r="H4" s="44"/>
    </row>
    <row r="5" spans="1:11" ht="15" customHeight="1">
      <c r="F5" s="25"/>
    </row>
    <row r="6" spans="1:11" ht="15" customHeight="1">
      <c r="A6" s="29" t="s">
        <v>18</v>
      </c>
      <c r="B6" s="198" t="s">
        <v>20</v>
      </c>
      <c r="C6" s="198"/>
      <c r="D6" s="198"/>
      <c r="E6" s="199" t="s">
        <v>21</v>
      </c>
      <c r="F6" s="199"/>
      <c r="G6" s="199"/>
      <c r="H6" s="199"/>
      <c r="I6" s="30"/>
      <c r="J6" s="200" t="s">
        <v>15</v>
      </c>
      <c r="K6" s="200"/>
    </row>
    <row r="7" spans="1:11" ht="15.75">
      <c r="A7" s="15"/>
      <c r="B7" s="103" t="s">
        <v>90</v>
      </c>
      <c r="C7" s="1"/>
    </row>
    <row r="8" spans="1:11" ht="15.75">
      <c r="A8" s="15"/>
      <c r="B8" s="103" t="s">
        <v>54</v>
      </c>
      <c r="C8" s="1"/>
    </row>
    <row r="9" spans="1:11">
      <c r="A9" s="114">
        <v>1</v>
      </c>
      <c r="B9" s="45" t="s">
        <v>168</v>
      </c>
      <c r="C9" s="45"/>
      <c r="D9" s="124"/>
      <c r="E9" s="119"/>
      <c r="F9" s="48"/>
      <c r="G9" s="49"/>
      <c r="H9" s="50"/>
      <c r="I9" s="118"/>
      <c r="J9" s="51"/>
      <c r="K9" s="52"/>
    </row>
    <row r="10" spans="1:11">
      <c r="A10" s="114"/>
      <c r="B10" s="45" t="s">
        <v>206</v>
      </c>
      <c r="C10" s="45"/>
      <c r="D10" s="124"/>
      <c r="E10" s="138" t="s">
        <v>207</v>
      </c>
      <c r="F10" s="48"/>
      <c r="G10" s="49"/>
      <c r="H10" s="50"/>
      <c r="I10" s="118"/>
      <c r="J10" s="137">
        <f>2*7*7</f>
        <v>98</v>
      </c>
      <c r="K10" s="117" t="s">
        <v>10</v>
      </c>
    </row>
    <row r="11" spans="1:11">
      <c r="A11" s="114"/>
      <c r="B11" s="45" t="s">
        <v>206</v>
      </c>
      <c r="C11" s="45"/>
      <c r="D11" s="124"/>
      <c r="E11" s="138" t="s">
        <v>208</v>
      </c>
      <c r="F11" s="48"/>
      <c r="G11" s="49"/>
      <c r="H11" s="50"/>
      <c r="I11" s="118"/>
      <c r="J11" s="137">
        <f>1*7*6</f>
        <v>42</v>
      </c>
      <c r="K11" s="117" t="s">
        <v>10</v>
      </c>
    </row>
    <row r="12" spans="1:11">
      <c r="A12" s="114"/>
      <c r="B12" s="45" t="s">
        <v>209</v>
      </c>
      <c r="C12" s="45"/>
      <c r="D12" s="124"/>
      <c r="E12" s="138" t="s">
        <v>208</v>
      </c>
      <c r="F12" s="48"/>
      <c r="G12" s="49"/>
      <c r="H12" s="50"/>
      <c r="I12" s="118"/>
      <c r="J12" s="142">
        <f>1*6*7</f>
        <v>42</v>
      </c>
      <c r="K12" s="117" t="s">
        <v>10</v>
      </c>
    </row>
    <row r="13" spans="1:11">
      <c r="A13" s="114"/>
      <c r="B13" s="45" t="s">
        <v>210</v>
      </c>
      <c r="C13" s="45"/>
      <c r="D13" s="124"/>
      <c r="E13" s="138" t="s">
        <v>190</v>
      </c>
      <c r="F13" s="48"/>
      <c r="G13" s="49"/>
      <c r="H13" s="50"/>
      <c r="I13" s="118"/>
      <c r="J13" s="142">
        <f>1*2.5*7</f>
        <v>17.5</v>
      </c>
      <c r="K13" s="117" t="s">
        <v>10</v>
      </c>
    </row>
    <row r="14" spans="1:11">
      <c r="A14" s="114"/>
      <c r="B14" s="45"/>
      <c r="C14" s="45"/>
      <c r="D14" s="124"/>
      <c r="E14" s="119"/>
      <c r="F14" s="48"/>
      <c r="G14" s="49"/>
      <c r="H14" s="50"/>
      <c r="I14" s="118"/>
      <c r="J14" s="143">
        <f>SUM(J10:J13)</f>
        <v>199.5</v>
      </c>
      <c r="K14" s="144" t="s">
        <v>10</v>
      </c>
    </row>
    <row r="15" spans="1:11">
      <c r="A15" s="114"/>
      <c r="B15" s="45"/>
      <c r="C15" s="45"/>
      <c r="D15" s="124"/>
      <c r="E15" s="119"/>
      <c r="F15" s="48"/>
      <c r="G15" s="49"/>
      <c r="H15" s="50"/>
      <c r="I15" s="118"/>
      <c r="J15" s="145"/>
      <c r="K15" s="144"/>
    </row>
    <row r="16" spans="1:11">
      <c r="A16" s="5">
        <v>2</v>
      </c>
      <c r="B16" s="20" t="s">
        <v>189</v>
      </c>
      <c r="J16" s="59"/>
      <c r="K16" s="60"/>
    </row>
    <row r="17" spans="1:12">
      <c r="E17" s="20" t="s">
        <v>211</v>
      </c>
      <c r="J17" s="31">
        <f>1*(7+3.25+7)</f>
        <v>17.25</v>
      </c>
      <c r="K17" s="23" t="s">
        <v>24</v>
      </c>
    </row>
    <row r="18" spans="1:12" ht="15" customHeight="1">
      <c r="E18" s="20" t="s">
        <v>212</v>
      </c>
      <c r="J18" s="31">
        <f>4*(7+4+7)</f>
        <v>72</v>
      </c>
      <c r="K18" s="23" t="s">
        <v>24</v>
      </c>
      <c r="L18" s="43"/>
    </row>
    <row r="19" spans="1:12" ht="15" customHeight="1">
      <c r="J19" s="148">
        <f>SUM(J17:J18)</f>
        <v>89.25</v>
      </c>
      <c r="K19" s="60" t="s">
        <v>24</v>
      </c>
      <c r="L19" s="43"/>
    </row>
    <row r="20" spans="1:12" ht="15" customHeight="1">
      <c r="A20" s="114"/>
      <c r="B20" s="45"/>
      <c r="C20" s="45"/>
      <c r="D20" s="124"/>
      <c r="E20" s="119"/>
      <c r="F20" s="48"/>
      <c r="G20" s="49"/>
      <c r="H20" s="50"/>
      <c r="I20" s="118"/>
      <c r="J20" s="145"/>
      <c r="K20" s="144"/>
      <c r="L20" s="43"/>
    </row>
    <row r="21" spans="1:12" ht="15" customHeight="1">
      <c r="A21" s="114">
        <v>3</v>
      </c>
      <c r="B21" s="45" t="s">
        <v>146</v>
      </c>
      <c r="C21" s="134"/>
      <c r="D21" s="124"/>
      <c r="E21" s="119"/>
      <c r="F21" s="48"/>
      <c r="G21" s="49"/>
      <c r="H21" s="50"/>
      <c r="I21" s="118"/>
      <c r="J21" s="51"/>
      <c r="K21" s="52"/>
      <c r="L21" s="43"/>
    </row>
    <row r="22" spans="1:12" ht="15" customHeight="1">
      <c r="A22" s="114"/>
      <c r="B22" s="45" t="s">
        <v>147</v>
      </c>
      <c r="C22" s="134"/>
      <c r="D22" s="124"/>
      <c r="E22" s="119"/>
      <c r="F22" s="48"/>
      <c r="G22" s="49"/>
      <c r="H22" s="50"/>
      <c r="I22" s="118"/>
      <c r="J22" s="51"/>
      <c r="K22" s="52"/>
      <c r="L22" s="43"/>
    </row>
    <row r="23" spans="1:12" ht="15" customHeight="1">
      <c r="A23" s="114"/>
      <c r="B23" s="45" t="s">
        <v>169</v>
      </c>
      <c r="C23" s="45"/>
      <c r="D23" s="124"/>
      <c r="E23" s="138" t="s">
        <v>191</v>
      </c>
      <c r="F23" s="48"/>
      <c r="G23" s="49"/>
      <c r="H23" s="50"/>
      <c r="I23" s="118"/>
      <c r="J23" s="149">
        <v>19.5</v>
      </c>
      <c r="K23" s="117" t="s">
        <v>10</v>
      </c>
      <c r="L23" s="43"/>
    </row>
    <row r="24" spans="1:12" ht="15" customHeight="1">
      <c r="A24" s="114"/>
      <c r="B24" s="45" t="s">
        <v>169</v>
      </c>
      <c r="C24" s="45"/>
      <c r="D24" s="124"/>
      <c r="E24" s="138" t="s">
        <v>216</v>
      </c>
      <c r="F24" s="48"/>
      <c r="G24" s="49"/>
      <c r="H24" s="50"/>
      <c r="I24" s="118"/>
      <c r="J24" s="149">
        <v>68.25</v>
      </c>
      <c r="K24" s="117" t="s">
        <v>10</v>
      </c>
      <c r="L24" s="43"/>
    </row>
    <row r="25" spans="1:12" ht="15" customHeight="1">
      <c r="A25" s="114"/>
      <c r="B25" s="45" t="s">
        <v>213</v>
      </c>
      <c r="C25" s="45"/>
      <c r="D25" s="124"/>
      <c r="E25" s="138" t="s">
        <v>191</v>
      </c>
      <c r="F25" s="48"/>
      <c r="G25" s="49"/>
      <c r="H25" s="50"/>
      <c r="I25" s="118"/>
      <c r="J25" s="149">
        <v>19.5</v>
      </c>
      <c r="K25" s="117" t="s">
        <v>10</v>
      </c>
      <c r="L25" s="43"/>
    </row>
    <row r="26" spans="1:12" ht="15" customHeight="1">
      <c r="A26" s="114"/>
      <c r="B26" s="45" t="s">
        <v>214</v>
      </c>
      <c r="C26" s="45"/>
      <c r="D26" s="124"/>
      <c r="E26" s="138" t="s">
        <v>166</v>
      </c>
      <c r="F26" s="48"/>
      <c r="G26" s="49"/>
      <c r="H26" s="50"/>
      <c r="I26" s="118"/>
      <c r="J26" s="149">
        <v>16.25</v>
      </c>
      <c r="K26" s="117" t="s">
        <v>10</v>
      </c>
      <c r="L26" s="43"/>
    </row>
    <row r="27" spans="1:12" ht="15" customHeight="1">
      <c r="A27" s="114"/>
      <c r="B27" s="45" t="s">
        <v>215</v>
      </c>
      <c r="C27" s="45"/>
      <c r="D27" s="124"/>
      <c r="E27" s="138" t="s">
        <v>217</v>
      </c>
      <c r="F27" s="48"/>
      <c r="G27" s="49"/>
      <c r="H27" s="50"/>
      <c r="I27" s="118"/>
      <c r="J27" s="149">
        <v>21.12</v>
      </c>
      <c r="K27" s="117" t="s">
        <v>10</v>
      </c>
      <c r="L27" s="43"/>
    </row>
    <row r="28" spans="1:12" ht="15" customHeight="1">
      <c r="A28" s="114"/>
      <c r="B28" s="45" t="s">
        <v>193</v>
      </c>
      <c r="C28" s="45"/>
      <c r="D28" s="124"/>
      <c r="E28" s="138" t="s">
        <v>218</v>
      </c>
      <c r="F28" s="48"/>
      <c r="G28" s="49"/>
      <c r="H28" s="50"/>
      <c r="I28" s="118"/>
      <c r="J28" s="150">
        <v>32.5</v>
      </c>
      <c r="K28" s="20" t="s">
        <v>10</v>
      </c>
      <c r="L28" s="43"/>
    </row>
    <row r="29" spans="1:12" ht="15" customHeight="1">
      <c r="J29" s="135">
        <f>SUM(J23:J28)</f>
        <v>177.12</v>
      </c>
      <c r="K29" s="47" t="s">
        <v>10</v>
      </c>
      <c r="L29" s="43"/>
    </row>
    <row r="30" spans="1:12" ht="15" customHeight="1">
      <c r="A30" s="114"/>
      <c r="B30" s="45"/>
      <c r="C30" s="45"/>
      <c r="D30" s="124"/>
      <c r="E30" s="119"/>
      <c r="F30" s="48"/>
      <c r="G30" s="49"/>
      <c r="H30" s="50"/>
      <c r="I30" s="118"/>
      <c r="J30" s="145"/>
      <c r="K30" s="144"/>
      <c r="L30" s="43"/>
    </row>
    <row r="31" spans="1:12" ht="15" customHeight="1">
      <c r="A31" s="5">
        <v>4</v>
      </c>
      <c r="B31" s="20" t="s">
        <v>187</v>
      </c>
      <c r="J31" s="59"/>
      <c r="K31" s="60"/>
      <c r="L31" s="43"/>
    </row>
    <row r="32" spans="1:12" ht="15" customHeight="1">
      <c r="B32" s="20" t="s">
        <v>188</v>
      </c>
      <c r="J32" s="59"/>
      <c r="K32" s="60"/>
      <c r="L32" s="43"/>
    </row>
    <row r="33" spans="1:12" ht="15" customHeight="1">
      <c r="A33" s="114"/>
      <c r="B33" s="45"/>
      <c r="C33" s="45"/>
      <c r="D33" s="124"/>
      <c r="E33" s="138" t="s">
        <v>219</v>
      </c>
      <c r="F33" s="48"/>
      <c r="G33" s="49"/>
      <c r="H33" s="50"/>
      <c r="I33" s="118"/>
      <c r="J33" s="146">
        <f>7*7*0.33</f>
        <v>16.170000000000002</v>
      </c>
      <c r="K33" s="147" t="s">
        <v>177</v>
      </c>
      <c r="L33" s="43"/>
    </row>
    <row r="34" spans="1:12" ht="15" customHeight="1">
      <c r="A34" s="114"/>
      <c r="B34" s="45"/>
      <c r="C34" s="45"/>
      <c r="D34" s="124"/>
      <c r="E34" s="138" t="s">
        <v>220</v>
      </c>
      <c r="F34" s="48"/>
      <c r="G34" s="49"/>
      <c r="H34" s="50"/>
      <c r="I34" s="118"/>
      <c r="J34" s="146">
        <f>2*2*0.33</f>
        <v>1.32</v>
      </c>
      <c r="K34" s="147" t="s">
        <v>177</v>
      </c>
      <c r="L34" s="43"/>
    </row>
    <row r="35" spans="1:12" ht="15" customHeight="1">
      <c r="A35" s="114"/>
      <c r="B35" s="45"/>
      <c r="C35" s="45"/>
      <c r="D35" s="124"/>
      <c r="E35" s="119"/>
      <c r="F35" s="48"/>
      <c r="G35" s="49"/>
      <c r="H35" s="50"/>
      <c r="I35" s="118"/>
      <c r="J35" s="145">
        <f>SUM(J33:J34)</f>
        <v>17.490000000000002</v>
      </c>
      <c r="K35" s="144" t="s">
        <v>177</v>
      </c>
      <c r="L35" s="43"/>
    </row>
    <row r="36" spans="1:12" ht="15" customHeight="1">
      <c r="A36" s="114">
        <v>5</v>
      </c>
      <c r="B36" s="1" t="s">
        <v>154</v>
      </c>
      <c r="C36" s="45"/>
      <c r="D36" s="124"/>
      <c r="E36" s="119"/>
      <c r="F36" s="48"/>
      <c r="G36" s="49"/>
      <c r="H36" s="50"/>
      <c r="I36" s="118"/>
      <c r="J36" s="51"/>
      <c r="K36" s="52"/>
      <c r="L36" s="43"/>
    </row>
    <row r="37" spans="1:12" ht="15" customHeight="1">
      <c r="A37" s="114"/>
      <c r="B37" s="1" t="s">
        <v>155</v>
      </c>
      <c r="C37" s="45"/>
      <c r="D37" s="124"/>
      <c r="E37" s="119"/>
      <c r="F37" s="48"/>
      <c r="G37" s="49"/>
      <c r="H37" s="50"/>
      <c r="I37" s="118"/>
      <c r="J37" s="135"/>
      <c r="K37" s="47"/>
      <c r="L37" s="43"/>
    </row>
    <row r="38" spans="1:12" ht="15" customHeight="1">
      <c r="A38" s="114"/>
      <c r="B38" s="1"/>
      <c r="C38" s="45"/>
      <c r="E38" s="46" t="s">
        <v>207</v>
      </c>
      <c r="F38" s="48"/>
      <c r="G38" s="49"/>
      <c r="H38" s="50"/>
      <c r="I38" s="118"/>
      <c r="J38" s="137">
        <f>2*7*7</f>
        <v>98</v>
      </c>
      <c r="K38" s="117" t="s">
        <v>10</v>
      </c>
      <c r="L38" s="43"/>
    </row>
    <row r="39" spans="1:12" ht="15" customHeight="1">
      <c r="A39" s="114"/>
      <c r="B39" s="1" t="s">
        <v>165</v>
      </c>
      <c r="C39" s="45"/>
      <c r="D39" s="124"/>
      <c r="E39" s="138" t="s">
        <v>221</v>
      </c>
      <c r="F39" s="48"/>
      <c r="G39" s="49"/>
      <c r="H39" s="50"/>
      <c r="I39" s="118"/>
      <c r="J39" s="137">
        <f>2*2*2</f>
        <v>8</v>
      </c>
      <c r="K39" s="117" t="s">
        <v>10</v>
      </c>
      <c r="L39" s="43"/>
    </row>
    <row r="40" spans="1:12" ht="15" customHeight="1">
      <c r="A40" s="114"/>
      <c r="B40" s="1"/>
      <c r="C40" s="45"/>
      <c r="D40" s="124"/>
      <c r="E40" s="119"/>
      <c r="F40" s="48"/>
      <c r="G40" s="49"/>
      <c r="H40" s="50"/>
      <c r="I40" s="118"/>
      <c r="J40" s="135">
        <f>SUM(J38:J39)</f>
        <v>106</v>
      </c>
      <c r="K40" s="47" t="s">
        <v>10</v>
      </c>
      <c r="L40" s="43"/>
    </row>
    <row r="41" spans="1:12" ht="15" customHeight="1">
      <c r="A41" s="114"/>
      <c r="B41" s="1"/>
      <c r="C41" s="45"/>
      <c r="D41" s="124"/>
      <c r="E41" s="119"/>
      <c r="F41" s="48"/>
      <c r="G41" s="49"/>
      <c r="H41" s="50"/>
      <c r="I41" s="118"/>
      <c r="J41" s="135"/>
      <c r="K41" s="47"/>
      <c r="L41" s="43"/>
    </row>
    <row r="42" spans="1:12" ht="15" customHeight="1">
      <c r="A42" s="15">
        <v>6</v>
      </c>
      <c r="B42" s="1" t="s">
        <v>167</v>
      </c>
      <c r="C42" s="1"/>
      <c r="D42" s="124"/>
      <c r="E42" s="119"/>
      <c r="F42" s="48"/>
      <c r="G42" s="49"/>
      <c r="H42" s="50"/>
      <c r="I42" s="118"/>
      <c r="J42" s="51"/>
      <c r="K42" s="52"/>
      <c r="L42" s="43"/>
    </row>
    <row r="43" spans="1:12" ht="15" customHeight="1">
      <c r="A43" s="114"/>
      <c r="B43" s="45"/>
      <c r="C43" s="45"/>
      <c r="D43" s="124"/>
      <c r="E43" s="138" t="s">
        <v>186</v>
      </c>
      <c r="F43" s="48"/>
      <c r="G43" s="49"/>
      <c r="H43" s="50"/>
      <c r="I43" s="118"/>
      <c r="J43" s="137">
        <f>1*20*20</f>
        <v>400</v>
      </c>
      <c r="K43" s="117" t="s">
        <v>10</v>
      </c>
      <c r="L43" s="43"/>
    </row>
    <row r="44" spans="1:12" ht="15" customHeight="1">
      <c r="A44" s="114"/>
      <c r="B44" s="1"/>
      <c r="C44" s="45"/>
      <c r="D44" s="124"/>
      <c r="E44" s="138" t="s">
        <v>208</v>
      </c>
      <c r="F44" s="48"/>
      <c r="G44" s="49"/>
      <c r="H44" s="50"/>
      <c r="I44" s="118"/>
      <c r="J44" s="137">
        <f>1*6*7</f>
        <v>42</v>
      </c>
      <c r="K44" s="117" t="s">
        <v>10</v>
      </c>
      <c r="L44" s="43"/>
    </row>
    <row r="45" spans="1:12" ht="15" customHeight="1">
      <c r="A45" s="114"/>
      <c r="B45" s="1"/>
      <c r="C45" s="45"/>
      <c r="D45" s="124"/>
      <c r="E45" s="119"/>
      <c r="F45" s="48"/>
      <c r="G45" s="49"/>
      <c r="H45" s="50"/>
      <c r="I45" s="118"/>
      <c r="J45" s="135">
        <f>SUM(J43:J44)</f>
        <v>442</v>
      </c>
      <c r="K45" s="47" t="s">
        <v>10</v>
      </c>
      <c r="L45" s="43"/>
    </row>
    <row r="46" spans="1:12" ht="15" customHeight="1">
      <c r="A46" s="114"/>
      <c r="B46" s="1"/>
      <c r="C46" s="45"/>
      <c r="D46" s="124"/>
      <c r="E46" s="119"/>
      <c r="F46" s="48"/>
      <c r="G46" s="49"/>
      <c r="H46" s="50"/>
      <c r="I46" s="118"/>
      <c r="J46" s="135"/>
      <c r="K46" s="47"/>
      <c r="L46" s="43"/>
    </row>
    <row r="47" spans="1:12" ht="15" customHeight="1">
      <c r="A47" s="15">
        <v>7</v>
      </c>
      <c r="B47" s="1" t="s">
        <v>79</v>
      </c>
      <c r="C47" s="1"/>
      <c r="D47" s="15"/>
      <c r="E47" s="15"/>
      <c r="F47" s="15"/>
      <c r="G47" s="15"/>
      <c r="H47" s="13"/>
      <c r="I47" s="15"/>
      <c r="J47" s="15"/>
      <c r="K47" s="15"/>
      <c r="L47" s="43"/>
    </row>
    <row r="48" spans="1:12" ht="15" customHeight="1">
      <c r="A48" s="15"/>
      <c r="B48" s="1" t="s">
        <v>80</v>
      </c>
      <c r="C48" s="1"/>
      <c r="D48" s="15"/>
      <c r="E48" s="15"/>
      <c r="F48" s="15"/>
      <c r="G48" s="15"/>
      <c r="H48" s="13"/>
      <c r="I48" s="15"/>
      <c r="J48" s="15"/>
      <c r="K48" s="15"/>
      <c r="L48" s="43"/>
    </row>
    <row r="49" spans="1:12" ht="15" customHeight="1">
      <c r="A49" s="114"/>
      <c r="B49" s="45" t="s">
        <v>169</v>
      </c>
      <c r="C49" s="45"/>
      <c r="D49" s="124"/>
      <c r="E49" s="138" t="s">
        <v>222</v>
      </c>
      <c r="F49" s="48"/>
      <c r="G49" s="49"/>
      <c r="H49" s="50"/>
      <c r="I49" s="118"/>
      <c r="J49" s="137">
        <f>2*(20+20)*11.5</f>
        <v>920</v>
      </c>
      <c r="K49" s="117" t="s">
        <v>10</v>
      </c>
      <c r="L49" s="43"/>
    </row>
    <row r="50" spans="1:12" ht="15" customHeight="1">
      <c r="A50" s="114"/>
      <c r="B50" s="45" t="s">
        <v>213</v>
      </c>
      <c r="C50" s="45"/>
      <c r="D50" s="124"/>
      <c r="E50" s="138" t="s">
        <v>223</v>
      </c>
      <c r="F50" s="48"/>
      <c r="G50" s="49"/>
      <c r="H50" s="50"/>
      <c r="I50" s="118"/>
      <c r="J50" s="137">
        <f>2*(10+7)*7</f>
        <v>238</v>
      </c>
      <c r="K50" s="117" t="s">
        <v>10</v>
      </c>
      <c r="L50" s="43"/>
    </row>
    <row r="51" spans="1:12" ht="15" customHeight="1">
      <c r="A51" s="114"/>
      <c r="B51" s="45"/>
      <c r="C51" s="45"/>
      <c r="D51" s="124"/>
      <c r="E51" s="138" t="s">
        <v>224</v>
      </c>
      <c r="F51" s="48"/>
      <c r="G51" s="49"/>
      <c r="H51" s="50"/>
      <c r="I51" s="118"/>
      <c r="J51" s="137">
        <f>1*6*11</f>
        <v>66</v>
      </c>
      <c r="K51" s="117" t="s">
        <v>10</v>
      </c>
      <c r="L51" s="43"/>
    </row>
    <row r="52" spans="1:12" ht="15" customHeight="1">
      <c r="A52" s="114"/>
      <c r="B52" s="45"/>
      <c r="C52" s="45"/>
      <c r="D52" s="124"/>
      <c r="E52" s="138" t="s">
        <v>225</v>
      </c>
      <c r="F52" s="48"/>
      <c r="G52" s="49"/>
      <c r="H52" s="50"/>
      <c r="I52" s="118"/>
      <c r="J52" s="137">
        <f>1*7.5*6</f>
        <v>45</v>
      </c>
      <c r="K52" s="117" t="s">
        <v>10</v>
      </c>
      <c r="L52" s="43"/>
    </row>
    <row r="53" spans="1:12" ht="15" customHeight="1">
      <c r="A53" s="114"/>
      <c r="B53" s="45"/>
      <c r="C53" s="45"/>
      <c r="D53" s="124"/>
      <c r="E53" s="138" t="s">
        <v>226</v>
      </c>
      <c r="F53" s="48"/>
      <c r="G53" s="49"/>
      <c r="H53" s="50"/>
      <c r="I53" s="118"/>
      <c r="J53" s="137">
        <f>2*7*9</f>
        <v>126</v>
      </c>
      <c r="K53" s="117" t="s">
        <v>10</v>
      </c>
      <c r="L53" s="43"/>
    </row>
    <row r="54" spans="1:12" ht="15" customHeight="1">
      <c r="A54" s="114"/>
      <c r="B54" s="45"/>
      <c r="C54" s="45"/>
      <c r="D54" s="124"/>
      <c r="E54" s="119"/>
      <c r="F54" s="48"/>
      <c r="G54" s="49"/>
      <c r="H54" s="50"/>
      <c r="I54" s="118"/>
      <c r="J54" s="135">
        <f>SUM(J49:J53)</f>
        <v>1395</v>
      </c>
      <c r="K54" s="47" t="s">
        <v>10</v>
      </c>
      <c r="L54" s="43"/>
    </row>
    <row r="55" spans="1:12" ht="15" customHeight="1">
      <c r="A55" s="114"/>
      <c r="B55" s="45"/>
      <c r="C55" s="45"/>
      <c r="D55" s="124"/>
      <c r="E55" s="119"/>
      <c r="F55" s="48"/>
      <c r="G55" s="49"/>
      <c r="H55" s="50"/>
      <c r="I55" s="118"/>
      <c r="J55" s="51"/>
      <c r="K55" s="52"/>
      <c r="L55" s="43"/>
    </row>
    <row r="56" spans="1:12" ht="15" customHeight="1">
      <c r="A56" s="114">
        <v>8</v>
      </c>
      <c r="B56" s="45" t="s">
        <v>227</v>
      </c>
      <c r="C56" s="45"/>
      <c r="D56" s="124"/>
      <c r="E56" s="138"/>
      <c r="F56" s="48"/>
      <c r="G56" s="49"/>
      <c r="H56" s="50"/>
      <c r="I56" s="118"/>
      <c r="J56" s="137"/>
      <c r="K56" s="117"/>
      <c r="L56" s="43"/>
    </row>
    <row r="57" spans="1:12" ht="15" customHeight="1">
      <c r="A57" s="114"/>
      <c r="B57" s="45"/>
      <c r="C57" s="45"/>
      <c r="E57" s="156" t="s">
        <v>228</v>
      </c>
      <c r="F57" s="48"/>
      <c r="G57" s="49"/>
      <c r="H57" s="50"/>
      <c r="I57" s="118"/>
      <c r="J57" s="137">
        <v>7</v>
      </c>
      <c r="K57" s="117" t="s">
        <v>3</v>
      </c>
      <c r="L57" s="43"/>
    </row>
    <row r="58" spans="1:12" ht="15" customHeight="1">
      <c r="A58" s="114"/>
      <c r="B58" s="45"/>
      <c r="C58" s="45"/>
      <c r="D58" s="124"/>
      <c r="E58" s="138"/>
      <c r="F58" s="48"/>
      <c r="G58" s="49"/>
      <c r="H58" s="50"/>
      <c r="I58" s="118"/>
      <c r="J58" s="137"/>
      <c r="K58" s="117"/>
      <c r="L58" s="43"/>
    </row>
    <row r="59" spans="1:12" ht="15" customHeight="1">
      <c r="A59" s="15"/>
      <c r="B59" s="103" t="s">
        <v>91</v>
      </c>
      <c r="C59" s="15"/>
      <c r="D59" s="15"/>
      <c r="E59" s="15"/>
      <c r="F59" s="15"/>
      <c r="G59" s="15"/>
      <c r="H59" s="13"/>
      <c r="I59" s="15"/>
      <c r="J59" s="15"/>
      <c r="K59" s="15"/>
      <c r="L59" s="43"/>
    </row>
    <row r="60" spans="1:12" ht="15" customHeight="1">
      <c r="A60" s="15"/>
      <c r="B60" s="103" t="s">
        <v>55</v>
      </c>
      <c r="C60" s="15"/>
      <c r="D60" s="15"/>
      <c r="E60" s="2"/>
      <c r="F60" s="35"/>
      <c r="G60" s="36"/>
      <c r="H60" s="41"/>
      <c r="I60" s="37"/>
      <c r="J60" s="32"/>
      <c r="K60" s="8"/>
      <c r="L60" s="43"/>
    </row>
    <row r="61" spans="1:12" ht="15" customHeight="1">
      <c r="A61" s="15">
        <v>1</v>
      </c>
      <c r="B61" s="113" t="s">
        <v>82</v>
      </c>
      <c r="C61" s="45"/>
      <c r="D61" s="46"/>
      <c r="E61" s="2"/>
      <c r="F61" s="35"/>
      <c r="G61" s="36"/>
      <c r="H61" s="41"/>
      <c r="I61" s="37"/>
      <c r="J61" s="32"/>
      <c r="K61" s="8"/>
      <c r="L61" s="43"/>
    </row>
    <row r="62" spans="1:12" ht="15" customHeight="1">
      <c r="A62" s="15"/>
      <c r="B62" s="113" t="s">
        <v>101</v>
      </c>
      <c r="C62" s="45"/>
      <c r="D62" s="46"/>
      <c r="E62" s="2"/>
      <c r="F62" s="35"/>
      <c r="G62" s="36"/>
      <c r="H62" s="41"/>
      <c r="I62" s="37"/>
      <c r="J62" s="32"/>
      <c r="K62" s="8"/>
      <c r="L62" s="43"/>
    </row>
    <row r="63" spans="1:12" ht="15" customHeight="1">
      <c r="A63" s="114"/>
      <c r="B63" s="45" t="s">
        <v>229</v>
      </c>
      <c r="C63" s="45"/>
      <c r="D63" s="124"/>
      <c r="E63" s="138" t="s">
        <v>231</v>
      </c>
      <c r="F63" s="48"/>
      <c r="G63" s="49"/>
      <c r="H63" s="50"/>
      <c r="I63" s="118"/>
      <c r="J63" s="137">
        <f>1*21*21</f>
        <v>441</v>
      </c>
      <c r="K63" s="117" t="s">
        <v>10</v>
      </c>
      <c r="L63" s="43"/>
    </row>
    <row r="64" spans="1:12" ht="15" customHeight="1">
      <c r="A64" s="114"/>
      <c r="B64" s="45" t="s">
        <v>213</v>
      </c>
      <c r="C64" s="45"/>
      <c r="D64" s="124"/>
      <c r="E64" s="138" t="s">
        <v>232</v>
      </c>
      <c r="F64" s="48"/>
      <c r="G64" s="49"/>
      <c r="H64" s="50"/>
      <c r="I64" s="118"/>
      <c r="J64" s="137">
        <f>1*11*8</f>
        <v>88</v>
      </c>
      <c r="K64" s="117" t="s">
        <v>10</v>
      </c>
      <c r="L64" s="43"/>
    </row>
    <row r="65" spans="1:12" ht="15" customHeight="1">
      <c r="A65" s="114"/>
      <c r="B65" s="45" t="s">
        <v>230</v>
      </c>
      <c r="C65" s="45"/>
      <c r="D65" s="124"/>
      <c r="E65" s="138" t="s">
        <v>233</v>
      </c>
      <c r="F65" s="48"/>
      <c r="G65" s="49"/>
      <c r="H65" s="50"/>
      <c r="I65" s="118"/>
      <c r="J65" s="137">
        <f>1*6.5*7.5</f>
        <v>48.75</v>
      </c>
      <c r="K65" s="117" t="s">
        <v>10</v>
      </c>
      <c r="L65" s="43"/>
    </row>
    <row r="66" spans="1:12" ht="15" customHeight="1">
      <c r="A66" s="114"/>
      <c r="B66" s="45"/>
      <c r="C66" s="45"/>
      <c r="D66" s="124"/>
      <c r="E66" s="138"/>
      <c r="F66" s="48"/>
      <c r="G66" s="49"/>
      <c r="H66" s="50"/>
      <c r="I66" s="118"/>
      <c r="J66" s="135">
        <f>SUM(J63:J65)</f>
        <v>577.75</v>
      </c>
      <c r="K66" s="47" t="s">
        <v>10</v>
      </c>
      <c r="L66" s="43"/>
    </row>
    <row r="67" spans="1:12" ht="15" customHeight="1">
      <c r="A67" s="114"/>
      <c r="B67" s="45"/>
      <c r="C67" s="45"/>
      <c r="D67" s="124"/>
      <c r="E67" s="138"/>
      <c r="F67" s="48"/>
      <c r="G67" s="49"/>
      <c r="H67" s="50"/>
      <c r="I67" s="118"/>
      <c r="J67" s="137"/>
      <c r="K67" s="117"/>
      <c r="L67" s="43"/>
    </row>
    <row r="68" spans="1:12" ht="15" customHeight="1">
      <c r="A68" s="114">
        <v>2</v>
      </c>
      <c r="B68" s="45" t="s">
        <v>234</v>
      </c>
      <c r="C68" s="45"/>
      <c r="D68" s="124"/>
      <c r="E68" s="138"/>
      <c r="F68" s="48"/>
      <c r="G68" s="49"/>
      <c r="H68" s="50"/>
      <c r="I68" s="118"/>
      <c r="J68" s="137"/>
      <c r="K68" s="117"/>
      <c r="L68" s="43"/>
    </row>
    <row r="69" spans="1:12" ht="15" customHeight="1">
      <c r="A69" s="114"/>
      <c r="B69" s="45" t="s">
        <v>206</v>
      </c>
      <c r="C69" s="45"/>
      <c r="D69" s="124"/>
      <c r="E69" s="138" t="s">
        <v>333</v>
      </c>
      <c r="F69" s="48"/>
      <c r="G69" s="49"/>
      <c r="H69" s="50"/>
      <c r="I69" s="118"/>
      <c r="J69" s="137">
        <v>199.5</v>
      </c>
      <c r="K69" s="117" t="s">
        <v>10</v>
      </c>
      <c r="L69" s="43"/>
    </row>
    <row r="70" spans="1:12" ht="15" customHeight="1">
      <c r="A70" s="114"/>
      <c r="B70" s="45" t="s">
        <v>209</v>
      </c>
      <c r="C70" s="45"/>
      <c r="D70" s="124"/>
      <c r="E70" s="138" t="s">
        <v>334</v>
      </c>
      <c r="F70" s="48"/>
      <c r="G70" s="49"/>
      <c r="H70" s="50"/>
      <c r="I70" s="118"/>
      <c r="J70" s="137">
        <v>50.75</v>
      </c>
      <c r="K70" s="117" t="s">
        <v>10</v>
      </c>
      <c r="L70" s="43"/>
    </row>
    <row r="71" spans="1:12" ht="15" customHeight="1">
      <c r="A71" s="114"/>
      <c r="B71" s="45" t="s">
        <v>206</v>
      </c>
      <c r="C71" s="45"/>
      <c r="D71" s="124"/>
      <c r="E71" s="138" t="s">
        <v>335</v>
      </c>
      <c r="F71" s="48"/>
      <c r="G71" s="49"/>
      <c r="H71" s="50"/>
      <c r="I71" s="118"/>
      <c r="J71" s="137">
        <v>105</v>
      </c>
      <c r="K71" s="117" t="s">
        <v>10</v>
      </c>
      <c r="L71" s="43"/>
    </row>
    <row r="72" spans="1:12" ht="15" customHeight="1">
      <c r="A72" s="114"/>
      <c r="B72" s="45" t="s">
        <v>209</v>
      </c>
      <c r="C72" s="45"/>
      <c r="D72" s="124"/>
      <c r="E72" s="138" t="s">
        <v>336</v>
      </c>
      <c r="F72" s="48"/>
      <c r="G72" s="49"/>
      <c r="H72" s="50"/>
      <c r="I72" s="118"/>
      <c r="J72" s="137">
        <v>23.56</v>
      </c>
      <c r="K72" s="117" t="s">
        <v>10</v>
      </c>
      <c r="L72" s="43"/>
    </row>
    <row r="73" spans="1:12" ht="15" customHeight="1">
      <c r="A73" s="114"/>
      <c r="B73" s="45"/>
      <c r="C73" s="45"/>
      <c r="D73" s="124"/>
      <c r="E73" s="119"/>
      <c r="F73" s="117"/>
      <c r="G73" s="49"/>
      <c r="H73" s="50"/>
      <c r="I73" s="118"/>
      <c r="J73" s="135">
        <f>SUM(J69:J72)</f>
        <v>378.81</v>
      </c>
      <c r="K73" s="47" t="s">
        <v>10</v>
      </c>
      <c r="L73" s="43"/>
    </row>
    <row r="74" spans="1:12" ht="15" customHeight="1">
      <c r="L74" s="43"/>
    </row>
    <row r="75" spans="1:12" ht="15" customHeight="1">
      <c r="A75" s="5">
        <v>3</v>
      </c>
      <c r="B75" s="20" t="s">
        <v>235</v>
      </c>
      <c r="L75" s="43"/>
    </row>
    <row r="76" spans="1:12" ht="15" customHeight="1">
      <c r="A76" s="114"/>
      <c r="B76" s="45" t="s">
        <v>236</v>
      </c>
      <c r="C76" s="45"/>
      <c r="D76" s="124"/>
      <c r="E76" s="138" t="s">
        <v>218</v>
      </c>
      <c r="F76" s="48"/>
      <c r="G76" s="49"/>
      <c r="H76" s="50"/>
      <c r="I76" s="118"/>
      <c r="J76" s="137">
        <f>2*2.5*6.5</f>
        <v>32.5</v>
      </c>
      <c r="K76" s="117" t="s">
        <v>10</v>
      </c>
      <c r="L76" s="43"/>
    </row>
    <row r="77" spans="1:12" ht="15" customHeight="1">
      <c r="A77" s="114"/>
      <c r="B77" s="45" t="s">
        <v>236</v>
      </c>
      <c r="C77" s="45"/>
      <c r="D77" s="124"/>
      <c r="E77" s="138" t="s">
        <v>237</v>
      </c>
      <c r="F77" s="48"/>
      <c r="G77" s="49"/>
      <c r="H77" s="50"/>
      <c r="I77" s="118"/>
      <c r="J77" s="142">
        <f>2*3*6.5</f>
        <v>39</v>
      </c>
      <c r="K77" s="117" t="s">
        <v>10</v>
      </c>
      <c r="L77" s="43"/>
    </row>
    <row r="78" spans="1:12" ht="15" customHeight="1">
      <c r="A78" s="114"/>
      <c r="B78" s="45" t="s">
        <v>236</v>
      </c>
      <c r="C78" s="45"/>
      <c r="D78" s="124"/>
      <c r="E78" s="138" t="s">
        <v>238</v>
      </c>
      <c r="F78" s="48"/>
      <c r="G78" s="49"/>
      <c r="H78" s="50"/>
      <c r="I78" s="118"/>
      <c r="J78" s="142">
        <f>2*3.5*6.5</f>
        <v>45.5</v>
      </c>
      <c r="K78" s="117" t="s">
        <v>10</v>
      </c>
      <c r="L78" s="43"/>
    </row>
    <row r="79" spans="1:12" ht="15" customHeight="1">
      <c r="A79" s="114"/>
      <c r="B79" s="45"/>
      <c r="C79" s="45"/>
      <c r="D79" s="124"/>
      <c r="E79" s="138"/>
      <c r="F79" s="48"/>
      <c r="G79" s="49"/>
      <c r="H79" s="50"/>
      <c r="I79" s="118"/>
      <c r="J79" s="157">
        <f>SUM(J76:J78)</f>
        <v>117</v>
      </c>
      <c r="K79" s="47" t="s">
        <v>10</v>
      </c>
      <c r="L79" s="43"/>
    </row>
    <row r="80" spans="1:12" ht="15" customHeight="1">
      <c r="A80" s="114"/>
      <c r="B80" s="45"/>
      <c r="C80" s="45"/>
      <c r="D80" s="124"/>
      <c r="E80" s="138"/>
      <c r="F80" s="48"/>
      <c r="G80" s="49"/>
      <c r="H80" s="50"/>
      <c r="I80" s="118"/>
      <c r="J80" s="142"/>
      <c r="K80" s="117"/>
      <c r="L80" s="43"/>
    </row>
    <row r="81" spans="1:19" ht="15" customHeight="1">
      <c r="A81" s="114"/>
      <c r="B81" s="45"/>
      <c r="C81" s="45"/>
      <c r="D81" s="124"/>
      <c r="E81" s="138"/>
      <c r="F81" s="48"/>
      <c r="G81" s="49"/>
      <c r="H81" s="50"/>
      <c r="I81" s="118"/>
      <c r="J81" s="142"/>
      <c r="K81" s="117"/>
      <c r="L81" s="43"/>
    </row>
    <row r="82" spans="1:19" ht="15" customHeight="1">
      <c r="A82" s="15"/>
      <c r="B82" s="103" t="s">
        <v>164</v>
      </c>
      <c r="C82" s="105"/>
      <c r="D82" s="12"/>
      <c r="E82" s="47"/>
      <c r="F82" s="48"/>
      <c r="G82" s="49"/>
      <c r="H82" s="50"/>
      <c r="I82" s="53"/>
      <c r="J82" s="55"/>
      <c r="K82" s="56"/>
      <c r="L82" s="43"/>
    </row>
    <row r="83" spans="1:19" ht="15" customHeight="1">
      <c r="A83" s="15"/>
      <c r="B83" s="103" t="s">
        <v>54</v>
      </c>
      <c r="C83" s="105"/>
      <c r="D83" s="12"/>
      <c r="E83" s="45"/>
      <c r="F83" s="45"/>
      <c r="G83" s="45"/>
      <c r="H83" s="45"/>
      <c r="I83" s="45"/>
      <c r="J83" s="45"/>
      <c r="K83" s="45"/>
      <c r="L83" s="43"/>
    </row>
    <row r="84" spans="1:19" ht="15" customHeight="1">
      <c r="A84" s="114">
        <v>1</v>
      </c>
      <c r="B84" s="45" t="s">
        <v>102</v>
      </c>
      <c r="C84" s="45"/>
      <c r="D84" s="45"/>
      <c r="E84" s="45"/>
      <c r="F84" s="45"/>
      <c r="G84" s="45"/>
      <c r="H84" s="45"/>
      <c r="I84" s="45"/>
      <c r="J84" s="45"/>
      <c r="K84" s="45"/>
      <c r="L84" s="43"/>
    </row>
    <row r="85" spans="1:19" ht="15" customHeight="1">
      <c r="A85" s="114"/>
      <c r="B85" s="45" t="s">
        <v>103</v>
      </c>
      <c r="C85" s="45"/>
      <c r="D85" s="45"/>
      <c r="E85" s="45" t="s">
        <v>194</v>
      </c>
      <c r="G85" s="45"/>
      <c r="H85" s="45"/>
      <c r="I85" s="45"/>
      <c r="J85" s="45">
        <v>2</v>
      </c>
      <c r="K85" s="45" t="s">
        <v>17</v>
      </c>
      <c r="L85"/>
      <c r="M85"/>
      <c r="N85"/>
      <c r="O85"/>
      <c r="P85"/>
      <c r="Q85"/>
      <c r="R85"/>
      <c r="S85"/>
    </row>
    <row r="86" spans="1:19" ht="15" customHeight="1">
      <c r="A86" s="114"/>
      <c r="B86" s="45"/>
      <c r="C86" s="45"/>
      <c r="D86" s="124"/>
      <c r="E86" s="138"/>
      <c r="F86" s="48"/>
      <c r="G86" s="49"/>
      <c r="H86" s="50"/>
      <c r="I86" s="118"/>
      <c r="J86" s="137"/>
      <c r="K86" s="117"/>
      <c r="L86"/>
      <c r="M86"/>
      <c r="N86"/>
      <c r="O86"/>
      <c r="P86"/>
      <c r="Q86"/>
      <c r="R86"/>
      <c r="S86"/>
    </row>
    <row r="87" spans="1:19" ht="15" customHeight="1">
      <c r="A87" s="114">
        <v>2</v>
      </c>
      <c r="B87" s="19" t="s">
        <v>111</v>
      </c>
      <c r="C87" s="15"/>
      <c r="D87" s="15"/>
      <c r="E87" s="15"/>
      <c r="F87" s="15"/>
      <c r="G87" s="15"/>
      <c r="H87" s="13"/>
      <c r="I87" s="15"/>
      <c r="J87" s="15"/>
      <c r="K87" s="15"/>
      <c r="L87"/>
      <c r="M87"/>
      <c r="N87"/>
      <c r="O87"/>
      <c r="P87"/>
      <c r="Q87"/>
      <c r="R87"/>
      <c r="S87"/>
    </row>
    <row r="88" spans="1:19" ht="15" customHeight="1">
      <c r="A88" s="114"/>
      <c r="B88" s="19" t="s">
        <v>112</v>
      </c>
      <c r="C88" s="15"/>
      <c r="D88" s="15"/>
      <c r="E88" s="12" t="s">
        <v>194</v>
      </c>
      <c r="F88" s="45"/>
      <c r="G88" s="45"/>
      <c r="H88" s="45"/>
      <c r="I88" s="45"/>
      <c r="J88" s="45">
        <v>2</v>
      </c>
      <c r="K88" s="45" t="s">
        <v>17</v>
      </c>
      <c r="L88" s="120" t="s">
        <v>97</v>
      </c>
      <c r="M88"/>
      <c r="N88"/>
      <c r="O88"/>
      <c r="P88"/>
      <c r="Q88"/>
      <c r="R88"/>
      <c r="S88"/>
    </row>
    <row r="89" spans="1:19" ht="15" customHeight="1">
      <c r="A89" s="114"/>
      <c r="B89" s="19"/>
      <c r="C89" s="15"/>
      <c r="D89" s="15"/>
      <c r="E89" s="12"/>
      <c r="F89" s="45"/>
      <c r="G89" s="45"/>
      <c r="H89" s="45"/>
      <c r="I89" s="45"/>
      <c r="J89" s="45"/>
      <c r="K89" s="45"/>
      <c r="L89"/>
      <c r="M89"/>
      <c r="N89"/>
      <c r="O89"/>
      <c r="P89"/>
      <c r="Q89"/>
      <c r="R89"/>
      <c r="S89"/>
    </row>
    <row r="90" spans="1:19" ht="15" customHeight="1">
      <c r="A90" s="114">
        <v>3</v>
      </c>
      <c r="B90" s="19" t="s">
        <v>239</v>
      </c>
      <c r="C90" s="15"/>
      <c r="D90" s="15"/>
      <c r="E90" s="12"/>
      <c r="F90" s="45"/>
      <c r="G90" s="45"/>
      <c r="H90" s="45"/>
      <c r="I90" s="45"/>
      <c r="J90" s="45"/>
      <c r="K90" s="45"/>
      <c r="L90"/>
      <c r="M90"/>
      <c r="N90"/>
      <c r="O90"/>
      <c r="P90"/>
      <c r="Q90"/>
      <c r="R90"/>
      <c r="S90"/>
    </row>
    <row r="91" spans="1:19" ht="15" customHeight="1">
      <c r="A91" s="114"/>
      <c r="B91" s="19"/>
      <c r="C91" s="15"/>
      <c r="D91" s="15"/>
      <c r="E91" s="12" t="s">
        <v>240</v>
      </c>
      <c r="F91" s="45"/>
      <c r="G91" s="45"/>
      <c r="H91" s="45"/>
      <c r="I91" s="45"/>
      <c r="J91" s="45">
        <v>1</v>
      </c>
      <c r="K91" s="45" t="s">
        <v>17</v>
      </c>
      <c r="L91"/>
      <c r="M91"/>
      <c r="N91"/>
      <c r="O91"/>
      <c r="P91"/>
      <c r="Q91"/>
      <c r="R91"/>
      <c r="S91"/>
    </row>
    <row r="92" spans="1:19" ht="15" customHeight="1">
      <c r="A92" s="114"/>
      <c r="B92" s="19"/>
      <c r="C92" s="15"/>
      <c r="D92" s="15"/>
      <c r="E92" s="12"/>
      <c r="F92" s="45"/>
      <c r="G92" s="45"/>
      <c r="H92" s="45"/>
      <c r="I92" s="45"/>
      <c r="J92" s="45"/>
      <c r="K92" s="45"/>
      <c r="L92" s="101" t="s">
        <v>98</v>
      </c>
      <c r="M92"/>
      <c r="N92"/>
      <c r="O92"/>
      <c r="P92"/>
      <c r="Q92"/>
      <c r="R92"/>
      <c r="S92"/>
    </row>
    <row r="93" spans="1:19" ht="15" customHeight="1">
      <c r="A93" s="114">
        <v>4</v>
      </c>
      <c r="B93" s="19" t="s">
        <v>241</v>
      </c>
      <c r="C93" s="15"/>
      <c r="D93" s="15"/>
      <c r="E93" s="12"/>
      <c r="F93" s="45"/>
      <c r="G93" s="45"/>
      <c r="H93" s="45"/>
      <c r="I93" s="45"/>
      <c r="J93" s="45"/>
      <c r="K93" s="45"/>
      <c r="L93"/>
      <c r="M93"/>
      <c r="N93"/>
      <c r="O93"/>
      <c r="P93"/>
      <c r="Q93"/>
      <c r="R93"/>
      <c r="S93"/>
    </row>
    <row r="94" spans="1:19" ht="15" customHeight="1">
      <c r="A94" s="114"/>
      <c r="B94" s="19"/>
      <c r="C94" s="15"/>
      <c r="D94" s="15"/>
      <c r="E94" s="12" t="s">
        <v>240</v>
      </c>
      <c r="F94" s="45"/>
      <c r="G94" s="45"/>
      <c r="H94" s="45"/>
      <c r="I94" s="45"/>
      <c r="J94" s="45">
        <v>1</v>
      </c>
      <c r="K94" s="45" t="s">
        <v>17</v>
      </c>
      <c r="L94"/>
      <c r="M94"/>
      <c r="N94"/>
      <c r="O94"/>
      <c r="P94"/>
      <c r="Q94"/>
      <c r="R94"/>
      <c r="S94"/>
    </row>
    <row r="95" spans="1:19" ht="15" customHeight="1">
      <c r="A95" s="114"/>
      <c r="B95" s="19"/>
      <c r="C95" s="15"/>
      <c r="D95" s="15"/>
      <c r="E95" s="12"/>
      <c r="F95" s="45"/>
      <c r="G95" s="45"/>
      <c r="H95" s="45"/>
      <c r="I95" s="45"/>
      <c r="J95" s="45"/>
      <c r="K95" s="45"/>
      <c r="L95"/>
      <c r="M95"/>
      <c r="N95"/>
      <c r="O95"/>
      <c r="P95"/>
      <c r="Q95"/>
      <c r="R95"/>
      <c r="S95"/>
    </row>
    <row r="96" spans="1:19" ht="15" customHeight="1">
      <c r="A96" s="114">
        <v>5</v>
      </c>
      <c r="B96" s="19" t="s">
        <v>242</v>
      </c>
      <c r="C96" s="15"/>
      <c r="D96" s="15"/>
      <c r="E96" s="12"/>
      <c r="F96" s="45"/>
      <c r="G96" s="45"/>
      <c r="H96" s="45"/>
      <c r="I96" s="45"/>
      <c r="J96" s="45"/>
      <c r="K96" s="45"/>
      <c r="L96"/>
      <c r="M96"/>
      <c r="N96"/>
      <c r="O96"/>
      <c r="P96"/>
      <c r="Q96"/>
      <c r="R96"/>
      <c r="S96"/>
    </row>
    <row r="97" spans="1:19" ht="15" customHeight="1">
      <c r="A97" s="114"/>
      <c r="B97" s="19"/>
      <c r="C97" s="15"/>
      <c r="D97" s="15"/>
      <c r="E97" s="12" t="s">
        <v>240</v>
      </c>
      <c r="F97" s="45"/>
      <c r="G97" s="45"/>
      <c r="H97" s="45"/>
      <c r="I97" s="45"/>
      <c r="J97" s="45">
        <v>1</v>
      </c>
      <c r="K97" s="45" t="s">
        <v>17</v>
      </c>
      <c r="L97"/>
      <c r="M97"/>
      <c r="N97"/>
      <c r="O97"/>
      <c r="P97"/>
      <c r="Q97"/>
      <c r="R97"/>
      <c r="S97"/>
    </row>
    <row r="98" spans="1:19" ht="15" customHeight="1">
      <c r="A98" s="114"/>
      <c r="B98" s="19"/>
      <c r="C98" s="15"/>
      <c r="D98" s="15"/>
      <c r="E98" s="12"/>
      <c r="F98" s="45"/>
      <c r="G98" s="45"/>
      <c r="H98" s="45"/>
      <c r="I98" s="45"/>
      <c r="J98" s="45"/>
      <c r="K98" s="45"/>
      <c r="L98"/>
      <c r="M98"/>
      <c r="N98"/>
      <c r="O98"/>
      <c r="P98"/>
      <c r="Q98"/>
      <c r="R98"/>
      <c r="S98"/>
    </row>
    <row r="99" spans="1:19" ht="15" customHeight="1">
      <c r="A99" s="114">
        <v>6</v>
      </c>
      <c r="B99" s="19" t="s">
        <v>243</v>
      </c>
      <c r="C99" s="15"/>
      <c r="D99" s="15"/>
      <c r="E99" s="12"/>
      <c r="F99" s="45"/>
      <c r="G99" s="45"/>
      <c r="H99" s="45"/>
      <c r="I99" s="45"/>
      <c r="J99" s="45"/>
      <c r="K99" s="45"/>
      <c r="L99"/>
      <c r="M99"/>
      <c r="N99"/>
      <c r="O99"/>
      <c r="P99"/>
      <c r="Q99"/>
      <c r="R99"/>
      <c r="S99"/>
    </row>
    <row r="100" spans="1:19" ht="15" customHeight="1">
      <c r="A100" s="114"/>
      <c r="B100" s="19"/>
      <c r="C100" s="15"/>
      <c r="D100" s="15"/>
      <c r="E100" s="12" t="s">
        <v>171</v>
      </c>
      <c r="F100" s="45"/>
      <c r="G100" s="45"/>
      <c r="H100" s="45"/>
      <c r="I100" s="45"/>
      <c r="J100" s="45">
        <v>3</v>
      </c>
      <c r="K100" s="45" t="s">
        <v>3</v>
      </c>
      <c r="L100"/>
      <c r="M100"/>
      <c r="N100"/>
      <c r="O100"/>
      <c r="P100"/>
      <c r="Q100"/>
      <c r="R100"/>
      <c r="S100"/>
    </row>
    <row r="101" spans="1:19" ht="15" customHeight="1">
      <c r="A101" s="114"/>
      <c r="B101" s="19"/>
      <c r="C101" s="15"/>
      <c r="D101" s="15"/>
      <c r="E101" s="12"/>
      <c r="F101" s="45"/>
      <c r="G101" s="45"/>
      <c r="H101" s="45"/>
      <c r="I101" s="45"/>
      <c r="J101" s="45"/>
      <c r="K101" s="45"/>
      <c r="L101"/>
      <c r="M101"/>
      <c r="N101"/>
      <c r="O101"/>
      <c r="P101"/>
      <c r="Q101"/>
      <c r="R101"/>
      <c r="S101"/>
    </row>
    <row r="102" spans="1:19" ht="15" customHeight="1">
      <c r="A102" s="114"/>
      <c r="B102" s="19"/>
      <c r="C102" s="15"/>
      <c r="D102" s="15"/>
      <c r="E102" s="12"/>
      <c r="F102" s="45"/>
      <c r="G102" s="45"/>
      <c r="H102" s="45"/>
      <c r="I102" s="45"/>
      <c r="J102" s="45"/>
      <c r="K102" s="45"/>
      <c r="L102"/>
      <c r="M102"/>
      <c r="N102"/>
      <c r="O102"/>
      <c r="P102"/>
      <c r="Q102"/>
      <c r="R102"/>
      <c r="S102"/>
    </row>
    <row r="103" spans="1:19" ht="15" customHeight="1">
      <c r="A103" s="114">
        <v>7</v>
      </c>
      <c r="B103" s="19" t="s">
        <v>244</v>
      </c>
      <c r="C103" s="15"/>
      <c r="D103" s="15"/>
      <c r="E103" s="12"/>
      <c r="F103" s="45"/>
      <c r="G103" s="45"/>
      <c r="H103" s="45"/>
      <c r="I103" s="45"/>
      <c r="J103" s="45"/>
      <c r="K103" s="45"/>
      <c r="L103"/>
      <c r="M103"/>
      <c r="N103"/>
      <c r="O103"/>
      <c r="P103"/>
      <c r="Q103"/>
      <c r="R103"/>
      <c r="S103"/>
    </row>
    <row r="104" spans="1:19" ht="15" customHeight="1">
      <c r="A104" s="114"/>
      <c r="B104" s="19"/>
      <c r="C104" s="15"/>
      <c r="D104" s="15"/>
      <c r="E104" s="12" t="s">
        <v>245</v>
      </c>
      <c r="F104" s="45"/>
      <c r="G104" s="45"/>
      <c r="H104" s="45"/>
      <c r="I104" s="45"/>
      <c r="J104" s="45">
        <v>9</v>
      </c>
      <c r="K104" s="45" t="s">
        <v>3</v>
      </c>
      <c r="L104"/>
      <c r="M104"/>
      <c r="N104"/>
      <c r="O104"/>
      <c r="P104"/>
      <c r="Q104"/>
      <c r="R104"/>
      <c r="S104"/>
    </row>
    <row r="105" spans="1:19" ht="15" customHeight="1">
      <c r="A105" s="114"/>
      <c r="B105" s="19"/>
      <c r="C105" s="15"/>
      <c r="D105" s="15"/>
      <c r="E105" s="12"/>
      <c r="F105" s="45"/>
      <c r="G105" s="45"/>
      <c r="H105" s="45"/>
      <c r="I105" s="45"/>
      <c r="J105" s="45"/>
      <c r="K105" s="45"/>
      <c r="L105"/>
      <c r="M105"/>
      <c r="N105"/>
      <c r="O105"/>
      <c r="P105"/>
      <c r="Q105"/>
      <c r="R105"/>
      <c r="S105"/>
    </row>
    <row r="106" spans="1:19" ht="15" customHeight="1">
      <c r="A106" s="114">
        <v>8</v>
      </c>
      <c r="B106" s="19" t="s">
        <v>246</v>
      </c>
      <c r="C106" s="15"/>
      <c r="D106" s="15"/>
      <c r="E106" s="12"/>
      <c r="F106" s="45"/>
      <c r="G106" s="45"/>
      <c r="H106" s="45"/>
      <c r="I106" s="45"/>
      <c r="J106" s="45"/>
      <c r="K106" s="45"/>
      <c r="L106"/>
      <c r="M106"/>
      <c r="N106"/>
      <c r="O106"/>
      <c r="P106"/>
      <c r="Q106"/>
      <c r="R106"/>
      <c r="S106"/>
    </row>
    <row r="107" spans="1:19" ht="15" customHeight="1">
      <c r="A107" s="114"/>
      <c r="B107" s="19"/>
      <c r="C107" s="15"/>
      <c r="D107" s="15"/>
      <c r="E107" s="12" t="s">
        <v>140</v>
      </c>
      <c r="F107" s="45"/>
      <c r="G107" s="45"/>
      <c r="H107" s="45"/>
      <c r="I107" s="45"/>
      <c r="J107" s="45">
        <v>2</v>
      </c>
      <c r="K107" s="45" t="s">
        <v>3</v>
      </c>
      <c r="L107"/>
      <c r="M107"/>
      <c r="N107"/>
      <c r="O107"/>
      <c r="P107"/>
      <c r="Q107"/>
      <c r="R107"/>
      <c r="S107"/>
    </row>
    <row r="108" spans="1:19" ht="15" customHeight="1">
      <c r="A108" s="114"/>
      <c r="B108" s="19"/>
      <c r="C108" s="15"/>
      <c r="D108" s="15"/>
      <c r="E108" s="12"/>
      <c r="F108" s="45"/>
      <c r="G108" s="45"/>
      <c r="H108" s="45"/>
      <c r="I108" s="45"/>
      <c r="J108" s="45"/>
      <c r="K108" s="45"/>
      <c r="L108"/>
      <c r="M108"/>
      <c r="N108"/>
      <c r="O108"/>
      <c r="P108"/>
      <c r="Q108"/>
      <c r="R108"/>
      <c r="S108"/>
    </row>
    <row r="109" spans="1:19" ht="15" customHeight="1">
      <c r="A109" s="114">
        <v>9</v>
      </c>
      <c r="B109" s="19" t="s">
        <v>247</v>
      </c>
      <c r="C109" s="15"/>
      <c r="D109" s="15"/>
      <c r="E109" s="12"/>
      <c r="F109" s="45"/>
      <c r="G109" s="45"/>
      <c r="H109" s="45"/>
      <c r="I109" s="45"/>
      <c r="J109" s="45"/>
      <c r="K109" s="45"/>
      <c r="L109" s="101" t="s">
        <v>99</v>
      </c>
      <c r="M109"/>
      <c r="N109"/>
      <c r="O109"/>
      <c r="P109"/>
      <c r="Q109"/>
      <c r="R109"/>
      <c r="S109"/>
    </row>
    <row r="110" spans="1:19" ht="15" customHeight="1">
      <c r="A110" s="114"/>
      <c r="B110" s="19"/>
      <c r="C110" s="15"/>
      <c r="D110" s="15"/>
      <c r="E110" s="12" t="s">
        <v>140</v>
      </c>
      <c r="F110" s="45"/>
      <c r="G110" s="45"/>
      <c r="H110" s="45"/>
      <c r="I110" s="45"/>
      <c r="J110" s="45">
        <v>2</v>
      </c>
      <c r="K110" s="45" t="s">
        <v>3</v>
      </c>
      <c r="L110"/>
      <c r="M110"/>
      <c r="N110"/>
      <c r="O110" s="101"/>
      <c r="P110"/>
      <c r="Q110"/>
      <c r="R110" s="101"/>
      <c r="S110" s="101"/>
    </row>
    <row r="111" spans="1:19" ht="15" customHeight="1">
      <c r="A111" s="114"/>
      <c r="B111" s="19"/>
      <c r="C111" s="15"/>
      <c r="D111" s="15"/>
      <c r="E111" s="12"/>
      <c r="F111" s="45"/>
      <c r="G111" s="45"/>
      <c r="H111" s="45"/>
      <c r="I111" s="45"/>
      <c r="J111" s="45"/>
      <c r="K111" s="45"/>
      <c r="L111"/>
      <c r="M111"/>
      <c r="N111"/>
      <c r="O111"/>
      <c r="P111"/>
      <c r="Q111"/>
      <c r="R111"/>
      <c r="S111"/>
    </row>
    <row r="112" spans="1:19" ht="15" customHeight="1">
      <c r="A112" s="114">
        <v>10</v>
      </c>
      <c r="B112" s="19" t="s">
        <v>139</v>
      </c>
      <c r="C112" s="15"/>
      <c r="D112" s="22"/>
      <c r="L112"/>
      <c r="M112"/>
      <c r="N112"/>
      <c r="O112"/>
      <c r="P112"/>
      <c r="Q112"/>
      <c r="R112"/>
      <c r="S112"/>
    </row>
    <row r="113" spans="1:19" ht="15" customHeight="1">
      <c r="A113" s="114"/>
      <c r="B113" s="19"/>
      <c r="C113" s="15"/>
      <c r="D113" s="15"/>
      <c r="E113" s="45" t="s">
        <v>248</v>
      </c>
      <c r="G113" s="45"/>
      <c r="H113" s="45"/>
      <c r="I113" s="45"/>
      <c r="J113" s="45">
        <v>3</v>
      </c>
      <c r="K113" s="45" t="s">
        <v>17</v>
      </c>
      <c r="L113" s="101" t="s">
        <v>98</v>
      </c>
      <c r="M113"/>
      <c r="N113"/>
      <c r="O113"/>
      <c r="P113"/>
      <c r="Q113"/>
      <c r="R113"/>
      <c r="S113"/>
    </row>
    <row r="114" spans="1:19" ht="15" customHeight="1">
      <c r="A114" s="114"/>
      <c r="B114" s="45"/>
      <c r="C114" s="45"/>
      <c r="D114" s="124"/>
      <c r="E114" s="138"/>
      <c r="F114" s="48"/>
      <c r="G114" s="49"/>
      <c r="H114" s="50"/>
      <c r="I114" s="118"/>
      <c r="J114" s="137"/>
      <c r="K114" s="117"/>
      <c r="L114"/>
      <c r="M114"/>
      <c r="N114"/>
      <c r="O114"/>
      <c r="P114"/>
      <c r="Q114"/>
      <c r="R114"/>
      <c r="S114"/>
    </row>
    <row r="115" spans="1:19" ht="15" customHeight="1">
      <c r="A115" s="5">
        <v>12</v>
      </c>
      <c r="B115" s="20" t="s">
        <v>249</v>
      </c>
      <c r="L115"/>
      <c r="M115"/>
      <c r="N115"/>
      <c r="O115"/>
      <c r="P115"/>
      <c r="Q115"/>
      <c r="R115"/>
      <c r="S115"/>
    </row>
    <row r="116" spans="1:19" ht="15" customHeight="1">
      <c r="A116" s="114"/>
      <c r="B116" s="45"/>
      <c r="C116" s="45"/>
      <c r="D116" s="116"/>
      <c r="E116" s="117" t="s">
        <v>140</v>
      </c>
      <c r="F116" s="48"/>
      <c r="G116" s="118"/>
      <c r="H116" s="117"/>
      <c r="I116" s="118"/>
      <c r="J116" s="48">
        <v>2</v>
      </c>
      <c r="K116" s="117" t="s">
        <v>3</v>
      </c>
      <c r="L116"/>
      <c r="M116"/>
      <c r="N116"/>
      <c r="O116"/>
      <c r="P116"/>
      <c r="Q116"/>
      <c r="R116"/>
      <c r="S116"/>
    </row>
    <row r="117" spans="1:19" ht="15" customHeight="1">
      <c r="A117" s="114"/>
      <c r="B117" s="45"/>
      <c r="C117" s="45"/>
      <c r="D117" s="116"/>
      <c r="E117" s="138"/>
      <c r="F117" s="48"/>
      <c r="G117" s="49"/>
      <c r="H117" s="50"/>
      <c r="I117" s="118"/>
      <c r="J117" s="135"/>
      <c r="K117" s="47"/>
      <c r="L117"/>
      <c r="M117"/>
      <c r="N117"/>
      <c r="O117"/>
      <c r="P117"/>
      <c r="Q117"/>
      <c r="R117"/>
      <c r="S117"/>
    </row>
    <row r="118" spans="1:19" ht="15" customHeight="1">
      <c r="A118" s="15"/>
      <c r="B118" s="103" t="s">
        <v>164</v>
      </c>
      <c r="C118" s="105"/>
      <c r="D118" s="12"/>
      <c r="E118" s="47"/>
      <c r="F118" s="48"/>
      <c r="G118" s="49"/>
      <c r="H118" s="50"/>
      <c r="I118" s="53"/>
      <c r="J118" s="55"/>
      <c r="K118" s="56"/>
      <c r="L118"/>
      <c r="M118"/>
      <c r="N118"/>
      <c r="O118"/>
      <c r="P118"/>
      <c r="Q118"/>
      <c r="R118"/>
      <c r="S118"/>
    </row>
    <row r="119" spans="1:19" ht="15" customHeight="1">
      <c r="A119" s="15"/>
      <c r="B119" s="103" t="s">
        <v>170</v>
      </c>
      <c r="C119" s="105"/>
      <c r="D119" s="12"/>
      <c r="E119" s="45"/>
      <c r="F119" s="45"/>
      <c r="G119" s="45"/>
      <c r="H119" s="45"/>
      <c r="I119" s="45"/>
      <c r="J119" s="45"/>
      <c r="K119" s="45"/>
      <c r="L119"/>
      <c r="M119"/>
      <c r="N119"/>
      <c r="O119"/>
      <c r="P119"/>
      <c r="Q119"/>
      <c r="R119"/>
      <c r="S119"/>
    </row>
    <row r="120" spans="1:19" ht="15" customHeight="1">
      <c r="A120" s="114">
        <v>1</v>
      </c>
      <c r="B120" s="45" t="s">
        <v>141</v>
      </c>
      <c r="C120" s="45"/>
      <c r="D120" s="46"/>
      <c r="E120" s="117"/>
      <c r="F120" s="48"/>
      <c r="G120" s="127"/>
      <c r="H120" s="50"/>
      <c r="I120" s="118"/>
      <c r="J120" s="51"/>
      <c r="K120" s="56"/>
      <c r="L120"/>
      <c r="M120" s="101"/>
      <c r="N120"/>
      <c r="O120"/>
      <c r="P120" s="101"/>
      <c r="Q120" s="101"/>
      <c r="R120"/>
      <c r="S120"/>
    </row>
    <row r="121" spans="1:19" ht="15" customHeight="1">
      <c r="A121" s="45"/>
      <c r="B121" s="45" t="s">
        <v>126</v>
      </c>
      <c r="C121" s="45"/>
      <c r="D121" s="46"/>
      <c r="E121" s="117"/>
      <c r="F121" s="48"/>
      <c r="G121" s="127"/>
      <c r="H121" s="50"/>
      <c r="I121" s="118"/>
      <c r="J121" s="51"/>
      <c r="K121" s="56"/>
      <c r="L121"/>
      <c r="M121"/>
      <c r="N121"/>
      <c r="O121"/>
      <c r="P121"/>
      <c r="Q121"/>
      <c r="R121"/>
      <c r="S121"/>
    </row>
    <row r="122" spans="1:19" ht="15" customHeight="1">
      <c r="A122" s="45"/>
      <c r="B122" s="45" t="s">
        <v>251</v>
      </c>
      <c r="C122" s="45"/>
      <c r="D122" s="46"/>
      <c r="E122" s="117" t="s">
        <v>252</v>
      </c>
      <c r="F122" s="48"/>
      <c r="G122" s="127"/>
      <c r="H122" s="50"/>
      <c r="I122" s="118"/>
      <c r="J122" s="135">
        <f>5+3.5+5+2+1.5+2+3.5+3+5</f>
        <v>30.5</v>
      </c>
      <c r="K122" s="144" t="s">
        <v>24</v>
      </c>
      <c r="L122" s="43"/>
    </row>
    <row r="123" spans="1:19" ht="15" customHeight="1">
      <c r="A123" s="45"/>
      <c r="B123" s="45" t="s">
        <v>255</v>
      </c>
      <c r="C123" s="45"/>
      <c r="D123" s="46"/>
      <c r="E123" s="117" t="s">
        <v>256</v>
      </c>
      <c r="F123" s="48"/>
      <c r="G123" s="127"/>
      <c r="H123" s="50"/>
      <c r="I123" s="118"/>
      <c r="J123" s="135">
        <v>22</v>
      </c>
      <c r="K123" s="144" t="s">
        <v>24</v>
      </c>
      <c r="L123" s="43"/>
    </row>
    <row r="124" spans="1:19" ht="15" customHeight="1">
      <c r="A124" s="45"/>
      <c r="B124" s="45" t="s">
        <v>257</v>
      </c>
      <c r="C124" s="45"/>
      <c r="D124" s="46"/>
      <c r="E124" s="117" t="s">
        <v>258</v>
      </c>
      <c r="F124" s="48"/>
      <c r="G124" s="127"/>
      <c r="H124" s="50"/>
      <c r="I124" s="118"/>
      <c r="J124" s="135">
        <f>3+6+4+3+2</f>
        <v>18</v>
      </c>
      <c r="K124" s="144" t="s">
        <v>24</v>
      </c>
      <c r="L124" s="43"/>
    </row>
    <row r="125" spans="1:19" ht="15" customHeight="1">
      <c r="A125" s="45"/>
      <c r="B125" s="45" t="s">
        <v>253</v>
      </c>
      <c r="C125" s="45"/>
      <c r="D125" s="46"/>
      <c r="E125" s="117" t="s">
        <v>254</v>
      </c>
      <c r="F125" s="48"/>
      <c r="G125" s="127"/>
      <c r="H125" s="50"/>
      <c r="I125" s="118"/>
      <c r="J125" s="135">
        <v>5</v>
      </c>
      <c r="K125" s="144" t="s">
        <v>24</v>
      </c>
      <c r="L125" s="43"/>
    </row>
    <row r="126" spans="1:19" ht="15" customHeight="1">
      <c r="A126" s="45"/>
      <c r="B126" s="45" t="s">
        <v>259</v>
      </c>
      <c r="C126" s="45"/>
      <c r="D126" s="46"/>
      <c r="E126" s="117" t="s">
        <v>260</v>
      </c>
      <c r="F126" s="48"/>
      <c r="G126" s="127"/>
      <c r="H126" s="50"/>
      <c r="I126" s="118"/>
      <c r="J126" s="135">
        <f>6+3.5+5+5.5+3+2.5+6</f>
        <v>31.5</v>
      </c>
      <c r="K126" s="144" t="s">
        <v>24</v>
      </c>
      <c r="L126" s="43"/>
    </row>
    <row r="127" spans="1:19" ht="15" customHeight="1">
      <c r="A127" s="15"/>
      <c r="B127" s="19" t="s">
        <v>130</v>
      </c>
      <c r="C127" s="15"/>
      <c r="D127" s="15"/>
      <c r="E127" s="22" t="s">
        <v>261</v>
      </c>
      <c r="G127" s="22"/>
      <c r="H127" s="22"/>
      <c r="I127" s="6"/>
      <c r="J127" s="59">
        <f>9+12+3+1</f>
        <v>25</v>
      </c>
      <c r="K127" s="60" t="s">
        <v>24</v>
      </c>
      <c r="L127" s="43"/>
    </row>
    <row r="128" spans="1:19" ht="15" customHeight="1">
      <c r="A128" s="15"/>
      <c r="B128" s="19"/>
      <c r="C128" s="15"/>
      <c r="D128" s="15"/>
      <c r="E128" s="22"/>
      <c r="F128" s="22"/>
      <c r="G128" s="22"/>
      <c r="H128" s="22"/>
      <c r="I128" s="6"/>
      <c r="J128" s="59"/>
      <c r="K128" s="60"/>
      <c r="L128" s="43"/>
    </row>
    <row r="129" spans="1:12" ht="15" customHeight="1">
      <c r="A129" s="15">
        <v>2</v>
      </c>
      <c r="B129" s="19" t="s">
        <v>142</v>
      </c>
      <c r="C129" s="15"/>
      <c r="D129" s="22"/>
      <c r="E129" s="22"/>
      <c r="F129" s="22"/>
      <c r="G129" s="22"/>
      <c r="H129" s="22"/>
      <c r="I129" s="6"/>
      <c r="J129" s="59"/>
      <c r="K129" s="60"/>
      <c r="L129" s="43"/>
    </row>
    <row r="130" spans="1:12" ht="15" customHeight="1">
      <c r="A130" s="15"/>
      <c r="B130" s="45" t="s">
        <v>263</v>
      </c>
      <c r="C130" s="45"/>
      <c r="D130" s="39"/>
      <c r="E130" s="2" t="s">
        <v>264</v>
      </c>
      <c r="F130" s="35"/>
      <c r="G130" s="36"/>
      <c r="H130" s="41"/>
      <c r="I130" s="37"/>
      <c r="J130" s="32">
        <v>6</v>
      </c>
      <c r="K130" s="2" t="s">
        <v>17</v>
      </c>
      <c r="L130" s="43"/>
    </row>
    <row r="131" spans="1:12" ht="15" customHeight="1">
      <c r="A131" s="15"/>
      <c r="B131" s="45" t="s">
        <v>265</v>
      </c>
      <c r="C131" s="45"/>
      <c r="D131" s="39"/>
      <c r="E131" s="2" t="s">
        <v>192</v>
      </c>
      <c r="F131" s="35"/>
      <c r="G131" s="36"/>
      <c r="H131" s="41"/>
      <c r="I131" s="37"/>
      <c r="J131" s="32">
        <v>6</v>
      </c>
      <c r="K131" s="2" t="s">
        <v>17</v>
      </c>
      <c r="L131" s="43"/>
    </row>
    <row r="132" spans="1:12" ht="15" customHeight="1">
      <c r="A132" s="15"/>
      <c r="B132" s="45" t="s">
        <v>262</v>
      </c>
      <c r="C132" s="45"/>
      <c r="D132" s="39"/>
      <c r="E132" s="2" t="s">
        <v>140</v>
      </c>
      <c r="F132" s="35"/>
      <c r="G132" s="36"/>
      <c r="H132" s="41"/>
      <c r="I132" s="37"/>
      <c r="J132" s="32">
        <v>2</v>
      </c>
      <c r="K132" s="2" t="s">
        <v>17</v>
      </c>
      <c r="L132" s="43"/>
    </row>
    <row r="133" spans="1:12" ht="15" customHeight="1">
      <c r="A133" s="15"/>
      <c r="B133" s="45" t="s">
        <v>266</v>
      </c>
      <c r="C133" s="45"/>
      <c r="D133" s="39"/>
      <c r="E133" s="2" t="s">
        <v>140</v>
      </c>
      <c r="F133" s="35"/>
      <c r="G133" s="36"/>
      <c r="H133" s="41"/>
      <c r="I133" s="37"/>
      <c r="J133" s="32">
        <v>2</v>
      </c>
      <c r="K133" s="2" t="s">
        <v>17</v>
      </c>
      <c r="L133" s="43"/>
    </row>
    <row r="134" spans="1:12" ht="15" customHeight="1">
      <c r="A134" s="15"/>
      <c r="B134" s="45" t="s">
        <v>267</v>
      </c>
      <c r="C134" s="45"/>
      <c r="D134" s="39"/>
      <c r="E134" s="2" t="s">
        <v>171</v>
      </c>
      <c r="F134" s="35"/>
      <c r="G134" s="36"/>
      <c r="H134" s="41"/>
      <c r="I134" s="37"/>
      <c r="J134" s="32">
        <v>3</v>
      </c>
      <c r="K134" s="2" t="s">
        <v>17</v>
      </c>
      <c r="L134" s="43"/>
    </row>
    <row r="135" spans="1:12" ht="15" customHeight="1">
      <c r="A135" s="15"/>
      <c r="B135" s="19"/>
      <c r="C135" s="22"/>
      <c r="D135" s="22"/>
      <c r="E135" s="22"/>
      <c r="F135" s="22"/>
      <c r="G135" s="22"/>
      <c r="H135" s="22"/>
      <c r="I135" s="6"/>
      <c r="J135" s="133"/>
      <c r="K135" s="60"/>
      <c r="L135" s="43"/>
    </row>
    <row r="136" spans="1:12" ht="15" customHeight="1">
      <c r="A136" s="15">
        <v>3</v>
      </c>
      <c r="B136" s="19" t="s">
        <v>250</v>
      </c>
      <c r="C136" s="128"/>
      <c r="D136" s="33"/>
      <c r="E136" s="121"/>
      <c r="F136" s="129"/>
      <c r="G136" s="130"/>
      <c r="H136" s="41"/>
      <c r="I136" s="131"/>
      <c r="J136" s="126"/>
      <c r="K136" s="115"/>
      <c r="L136" s="43"/>
    </row>
    <row r="137" spans="1:12" ht="15" customHeight="1">
      <c r="A137" s="15"/>
      <c r="B137" s="19"/>
      <c r="C137" s="128"/>
      <c r="D137" s="33"/>
      <c r="E137" s="122" t="s">
        <v>140</v>
      </c>
      <c r="F137" s="129"/>
      <c r="G137" s="130"/>
      <c r="H137" s="41"/>
      <c r="I137" s="131"/>
      <c r="J137" s="126">
        <v>2</v>
      </c>
      <c r="K137" s="19" t="s">
        <v>3</v>
      </c>
      <c r="L137" s="43"/>
    </row>
    <row r="138" spans="1:12" ht="15" customHeight="1">
      <c r="A138" s="15"/>
      <c r="B138" s="140" t="s">
        <v>172</v>
      </c>
      <c r="C138" s="128"/>
      <c r="D138" s="22"/>
      <c r="E138" s="22"/>
      <c r="F138" s="22"/>
      <c r="G138" s="22"/>
      <c r="H138" s="22"/>
      <c r="I138" s="6"/>
      <c r="J138" s="59"/>
      <c r="K138" s="60"/>
      <c r="L138" s="43"/>
    </row>
    <row r="139" spans="1:12" ht="15" customHeight="1">
      <c r="A139" s="15">
        <v>1</v>
      </c>
      <c r="B139" s="1" t="s">
        <v>92</v>
      </c>
      <c r="C139" s="15"/>
      <c r="D139" s="33"/>
      <c r="E139" s="34"/>
      <c r="F139" s="35"/>
      <c r="G139" s="36"/>
      <c r="H139" s="41"/>
      <c r="I139" s="37"/>
      <c r="J139" s="32"/>
      <c r="K139" s="8"/>
      <c r="L139" s="43"/>
    </row>
    <row r="140" spans="1:12" ht="15" customHeight="1">
      <c r="A140" s="15"/>
      <c r="B140" s="132"/>
      <c r="C140" s="132"/>
      <c r="D140" s="22"/>
      <c r="E140" s="22" t="s">
        <v>268</v>
      </c>
      <c r="F140" s="22"/>
      <c r="G140" s="22"/>
      <c r="H140" s="22"/>
      <c r="I140" s="6"/>
      <c r="J140" s="133">
        <v>39</v>
      </c>
      <c r="K140" s="60" t="s">
        <v>3</v>
      </c>
      <c r="L140" s="43"/>
    </row>
    <row r="141" spans="1:12" ht="15" customHeight="1">
      <c r="A141" s="15"/>
      <c r="B141" s="132"/>
      <c r="C141" s="132"/>
      <c r="D141" s="22"/>
      <c r="E141" s="22"/>
      <c r="F141" s="22"/>
      <c r="G141" s="22"/>
      <c r="H141" s="22"/>
      <c r="I141" s="6"/>
      <c r="J141" s="133"/>
      <c r="K141" s="60"/>
      <c r="L141" s="43"/>
    </row>
    <row r="142" spans="1:12" ht="15" customHeight="1">
      <c r="A142" s="15"/>
      <c r="B142" s="140" t="s">
        <v>173</v>
      </c>
      <c r="C142" s="22"/>
      <c r="D142" s="22"/>
      <c r="E142" s="22"/>
      <c r="F142" s="22"/>
      <c r="G142" s="22"/>
      <c r="H142" s="22"/>
      <c r="I142" s="6"/>
      <c r="J142" s="31"/>
      <c r="K142" s="23"/>
      <c r="L142" s="43"/>
    </row>
    <row r="143" spans="1:12" ht="15" customHeight="1">
      <c r="A143" s="15">
        <v>1</v>
      </c>
      <c r="B143" s="19" t="s">
        <v>143</v>
      </c>
      <c r="C143" s="22"/>
      <c r="D143" s="22"/>
      <c r="E143" s="22"/>
      <c r="F143" s="22"/>
      <c r="G143" s="22"/>
      <c r="H143" s="22"/>
      <c r="I143" s="6"/>
      <c r="J143" s="31"/>
      <c r="K143" s="23"/>
      <c r="L143" s="43"/>
    </row>
    <row r="144" spans="1:12" ht="15" customHeight="1">
      <c r="A144" s="15"/>
      <c r="B144" s="19"/>
      <c r="C144" s="22"/>
      <c r="D144" s="22"/>
      <c r="E144" s="22" t="s">
        <v>269</v>
      </c>
      <c r="G144" s="22"/>
      <c r="H144" s="22"/>
      <c r="I144" s="6"/>
      <c r="J144" s="133">
        <v>34</v>
      </c>
      <c r="K144" s="60" t="s">
        <v>3</v>
      </c>
      <c r="L144" s="43"/>
    </row>
    <row r="145" spans="1:12" ht="15" customHeight="1">
      <c r="A145" s="5">
        <v>2</v>
      </c>
      <c r="B145" s="20" t="s">
        <v>195</v>
      </c>
      <c r="J145" s="151"/>
      <c r="K145" s="152"/>
      <c r="L145" s="43"/>
    </row>
    <row r="146" spans="1:12" ht="15" customHeight="1">
      <c r="E146" s="20" t="s">
        <v>240</v>
      </c>
      <c r="J146" s="151">
        <v>1</v>
      </c>
      <c r="K146" s="152" t="s">
        <v>3</v>
      </c>
      <c r="L146" s="43"/>
    </row>
    <row r="147" spans="1:12" ht="15" customHeight="1">
      <c r="J147" s="151"/>
      <c r="K147" s="152"/>
      <c r="L147" s="43"/>
    </row>
    <row r="148" spans="1:12" ht="15" customHeight="1">
      <c r="A148" s="5">
        <v>3</v>
      </c>
      <c r="B148" s="20" t="s">
        <v>270</v>
      </c>
      <c r="J148" s="151"/>
      <c r="K148" s="152"/>
      <c r="L148" s="43"/>
    </row>
    <row r="149" spans="1:12" ht="15" customHeight="1">
      <c r="E149" s="20" t="s">
        <v>271</v>
      </c>
      <c r="J149" s="151">
        <v>8</v>
      </c>
      <c r="K149" s="152" t="s">
        <v>3</v>
      </c>
      <c r="L149" s="43"/>
    </row>
    <row r="150" spans="1:12" ht="15" customHeight="1">
      <c r="A150" s="114"/>
      <c r="B150" s="123"/>
      <c r="C150" s="123"/>
      <c r="D150" s="124"/>
      <c r="E150" s="117"/>
      <c r="G150" s="49"/>
      <c r="H150" s="50"/>
      <c r="I150" s="118"/>
      <c r="J150" s="116"/>
      <c r="K150" s="117"/>
      <c r="L150" s="43"/>
    </row>
    <row r="151" spans="1:12" ht="15" customHeight="1">
      <c r="B151" s="13" t="s">
        <v>2</v>
      </c>
      <c r="D151" s="15"/>
      <c r="E151" s="15"/>
      <c r="F151" s="15"/>
      <c r="G151" s="15"/>
      <c r="H151" s="13"/>
      <c r="I151" s="15" t="s">
        <v>0</v>
      </c>
      <c r="J151" s="15"/>
      <c r="K151" s="15"/>
      <c r="L151" s="43"/>
    </row>
    <row r="152" spans="1:12" ht="15" customHeight="1">
      <c r="D152" s="15"/>
      <c r="E152" s="15"/>
      <c r="F152" s="15"/>
      <c r="G152" s="15"/>
      <c r="H152" s="13"/>
      <c r="I152" s="3" t="s">
        <v>78</v>
      </c>
      <c r="J152" s="15"/>
      <c r="K152" s="15"/>
      <c r="L152" s="43"/>
    </row>
    <row r="153" spans="1:12" ht="15" customHeight="1">
      <c r="C153" s="15"/>
      <c r="D153" s="15"/>
      <c r="E153" s="15"/>
      <c r="F153" s="15"/>
      <c r="G153" s="15"/>
      <c r="H153" s="13"/>
      <c r="I153" s="12" t="s">
        <v>1</v>
      </c>
      <c r="J153" s="15"/>
      <c r="K153" s="15"/>
      <c r="L153" s="43"/>
    </row>
    <row r="154" spans="1:12" ht="15" customHeight="1">
      <c r="L154" s="43"/>
    </row>
    <row r="155" spans="1:12" ht="15" customHeight="1">
      <c r="L155" s="43"/>
    </row>
    <row r="156" spans="1:12" ht="15" customHeight="1">
      <c r="L156" s="43"/>
    </row>
    <row r="157" spans="1:12" ht="15" customHeight="1">
      <c r="L157" s="43"/>
    </row>
    <row r="158" spans="1:12" ht="15" customHeight="1">
      <c r="L158" s="43"/>
    </row>
    <row r="159" spans="1:12" ht="15" customHeight="1">
      <c r="L159" s="43"/>
    </row>
    <row r="160" spans="1:12" ht="15" customHeight="1">
      <c r="L160" s="43"/>
    </row>
    <row r="161" spans="12:12" ht="15" customHeight="1">
      <c r="L161" s="43"/>
    </row>
    <row r="162" spans="12:12" ht="15" customHeight="1">
      <c r="L162" s="43"/>
    </row>
    <row r="163" spans="12:12" ht="15" customHeight="1">
      <c r="L163" s="43"/>
    </row>
    <row r="164" spans="12:12" ht="15" customHeight="1">
      <c r="L164" s="43"/>
    </row>
    <row r="165" spans="12:12" ht="15" customHeight="1">
      <c r="L165" s="43"/>
    </row>
    <row r="166" spans="12:12" ht="15" customHeight="1">
      <c r="L166" s="43"/>
    </row>
    <row r="167" spans="12:12" ht="15" customHeight="1">
      <c r="L167" s="43"/>
    </row>
    <row r="168" spans="12:12" ht="15" customHeight="1">
      <c r="L168" s="43"/>
    </row>
    <row r="169" spans="12:12" ht="15" customHeight="1">
      <c r="L169" s="43"/>
    </row>
    <row r="170" spans="12:12" ht="15" customHeight="1">
      <c r="L170" s="43"/>
    </row>
    <row r="171" spans="12:12" ht="15" customHeight="1">
      <c r="L171" s="43"/>
    </row>
    <row r="172" spans="12:12" ht="15" customHeight="1">
      <c r="L172" s="43"/>
    </row>
    <row r="173" spans="12:12" ht="15" customHeight="1">
      <c r="L173" s="43"/>
    </row>
    <row r="174" spans="12:12" ht="15" customHeight="1">
      <c r="L174" s="43"/>
    </row>
    <row r="175" spans="12:12" ht="15" customHeight="1">
      <c r="L175" s="43"/>
    </row>
    <row r="176" spans="12:12" ht="15" customHeight="1">
      <c r="L176" s="43"/>
    </row>
    <row r="177" spans="12:12" ht="15" customHeight="1">
      <c r="L177" s="43"/>
    </row>
    <row r="178" spans="12:12" ht="15" customHeight="1">
      <c r="L178" s="43"/>
    </row>
    <row r="179" spans="12:12" ht="15" customHeight="1">
      <c r="L179" s="43"/>
    </row>
    <row r="180" spans="12:12" ht="15" customHeight="1">
      <c r="L180" s="43"/>
    </row>
    <row r="181" spans="12:12" ht="15" customHeight="1">
      <c r="L181" s="43"/>
    </row>
    <row r="182" spans="12:12" ht="15" customHeight="1">
      <c r="L182" s="43"/>
    </row>
    <row r="183" spans="12:12" ht="15" customHeight="1">
      <c r="L183" s="43"/>
    </row>
    <row r="184" spans="12:12" ht="15" customHeight="1">
      <c r="L184" s="43"/>
    </row>
    <row r="185" spans="12:12" ht="15" customHeight="1">
      <c r="L185" s="43"/>
    </row>
    <row r="186" spans="12:12" ht="15" customHeight="1">
      <c r="L186" s="43"/>
    </row>
    <row r="187" spans="12:12" ht="15" customHeight="1">
      <c r="L187" s="43"/>
    </row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(Abs)</vt:lpstr>
      <vt:lpstr>Mes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qudoos</cp:lastModifiedBy>
  <cp:lastPrinted>2016-03-02T23:33:21Z</cp:lastPrinted>
  <dcterms:created xsi:type="dcterms:W3CDTF">2004-01-20T03:33:34Z</dcterms:created>
  <dcterms:modified xsi:type="dcterms:W3CDTF">2016-03-16T00:09:35Z</dcterms:modified>
</cp:coreProperties>
</file>