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'(Abs)'!$A$1:$K$264</definedName>
    <definedName name="_xlnm.Print_Area" localSheetId="3">Mes!$A$1:$K$182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63" i="55"/>
  <c r="J71" i="56"/>
  <c r="J70"/>
  <c r="J94"/>
  <c r="J93"/>
  <c r="J95" s="1"/>
  <c r="J17"/>
  <c r="J82"/>
  <c r="J49"/>
  <c r="J48"/>
  <c r="J50" s="1"/>
  <c r="J18"/>
  <c r="J19"/>
  <c r="D216" i="55"/>
  <c r="D210"/>
  <c r="J72" i="56" l="1"/>
  <c r="D206" i="55"/>
  <c r="D203"/>
  <c r="D170"/>
  <c r="D163"/>
  <c r="D155"/>
  <c r="D148"/>
  <c r="D122" l="1"/>
  <c r="J122" s="1"/>
  <c r="D119"/>
  <c r="J119" s="1"/>
  <c r="D115"/>
  <c r="J115" s="1"/>
  <c r="D108"/>
  <c r="J108" s="1"/>
  <c r="D44" l="1"/>
  <c r="J104" i="56" l="1"/>
  <c r="D99" i="55" s="1"/>
  <c r="J100" i="56"/>
  <c r="J99"/>
  <c r="J101" s="1"/>
  <c r="D93" i="55" s="1"/>
  <c r="J90" i="56"/>
  <c r="J87"/>
  <c r="D79" i="55" s="1"/>
  <c r="J78" i="56"/>
  <c r="J77"/>
  <c r="J79" s="1"/>
  <c r="J67"/>
  <c r="J66"/>
  <c r="J68" s="1"/>
  <c r="J62"/>
  <c r="J61"/>
  <c r="J63" s="1"/>
  <c r="D55" i="55" s="1"/>
  <c r="J44" i="56"/>
  <c r="J39"/>
  <c r="J30"/>
  <c r="J29"/>
  <c r="J25"/>
  <c r="J24"/>
  <c r="J13"/>
  <c r="J12"/>
  <c r="J11"/>
  <c r="J10"/>
  <c r="J74" l="1"/>
  <c r="J97"/>
  <c r="D86" i="55" s="1"/>
  <c r="J84" i="56"/>
  <c r="D70" i="55" s="1"/>
  <c r="D192"/>
  <c r="D188"/>
  <c r="D182"/>
  <c r="D181"/>
  <c r="D180"/>
  <c r="D171"/>
  <c r="H16" i="59" l="1"/>
  <c r="H21"/>
  <c r="J31" i="56" l="1"/>
  <c r="D18" i="55" s="1"/>
  <c r="J40" i="56" l="1"/>
  <c r="D36" i="55" s="1"/>
  <c r="J14" i="56"/>
  <c r="J26"/>
  <c r="D15" i="55" s="1"/>
  <c r="J35" i="56"/>
  <c r="D27" i="55" s="1"/>
  <c r="J15"/>
  <c r="J21" i="56" l="1"/>
  <c r="D9" i="55" s="1"/>
  <c r="J9" s="1"/>
  <c r="H12" i="59"/>
  <c r="J45" i="56"/>
  <c r="J52" s="1"/>
  <c r="D39" i="55" s="1"/>
  <c r="J27" l="1"/>
  <c r="J39" l="1"/>
  <c r="J18"/>
  <c r="J36" l="1"/>
  <c r="J192" l="1"/>
  <c r="J188" l="1"/>
  <c r="J194" s="1"/>
  <c r="H20" i="59" s="1"/>
  <c r="J135" i="55" l="1"/>
  <c r="J111" l="1"/>
  <c r="J131"/>
  <c r="J137" l="1"/>
  <c r="H15" i="59" s="1"/>
  <c r="J44" i="55" l="1"/>
  <c r="J46" s="1"/>
  <c r="H11" i="59" s="1"/>
  <c r="H34" l="1"/>
  <c r="H36" s="1"/>
</calcChain>
</file>

<file path=xl/sharedStrings.xml><?xml version="1.0" encoding="utf-8"?>
<sst xmlns="http://schemas.openxmlformats.org/spreadsheetml/2006/main" count="650" uniqueCount="381">
  <si>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</si>
  <si>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</si>
  <si>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</si>
  <si>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</si>
  <si>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</si>
  <si>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</si>
  <si>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</si>
  <si>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</si>
  <si>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</si>
  <si>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</si>
  <si>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</si>
  <si>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</si>
  <si>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</si>
  <si>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</si>
  <si>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</si>
  <si>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</si>
  <si>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</si>
  <si>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</si>
  <si>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</si>
  <si>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</si>
  <si>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</si>
  <si>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</si>
  <si>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</si>
  <si>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</si>
  <si>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SI) Total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</si>
  <si>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</si>
  <si>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</si>
  <si>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</si>
  <si>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</si>
  <si>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</si>
  <si>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</si>
  <si>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</si>
  <si>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</si>
  <si>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</si>
  <si>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</si>
  <si>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</si>
  <si>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</si>
  <si>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</si>
  <si>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</si>
  <si>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</si>
  <si>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</si>
  <si>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</si>
  <si>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</si>
  <si>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</si>
  <si>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</si>
  <si>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</si>
  <si>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</si>
  <si>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</si>
  <si>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</si>
  <si>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</si>
  <si>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</si>
  <si>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</si>
  <si>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</si>
  <si>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</si>
  <si>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</si>
  <si>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</si>
  <si>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</si>
  <si>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</si>
  <si>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</si>
  <si>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</si>
  <si>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</si>
  <si>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</si>
  <si>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</si>
  <si>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</si>
  <si>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</si>
  <si>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</si>
  <si>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</si>
  <si>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</si>
  <si>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</si>
  <si>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</si>
  <si>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</si>
  <si>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</si>
  <si>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</si>
  <si>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</si>
  <si>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</si>
  <si>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</si>
  <si>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etc complete.</t>
  </si>
  <si>
    <t>Schedule Item</t>
  </si>
  <si>
    <t>Non Schedule Item</t>
  </si>
  <si>
    <t>Provincial Building Sub-Division No.VII</t>
  </si>
  <si>
    <t>4" dia Plain Bend</t>
  </si>
  <si>
    <t xml:space="preserve">Preparing the surface and painting with matt </t>
  </si>
  <si>
    <t xml:space="preserve">finish paint of approved make to old finish </t>
  </si>
  <si>
    <r>
      <t>surface. 2</t>
    </r>
    <r>
      <rPr>
        <vertAlign val="superscript"/>
        <sz val="11"/>
        <rFont val="Times New Roman"/>
        <family val="1"/>
      </rPr>
      <t>nd</t>
    </r>
    <r>
      <rPr>
        <sz val="11"/>
        <rFont val="Times New Roman"/>
        <family val="1"/>
      </rPr>
      <t xml:space="preserve"> and subsequent coat.</t>
    </r>
  </si>
  <si>
    <t xml:space="preserve"> (S.I.37(a+b+b)/55)</t>
  </si>
  <si>
    <t>PART (A) Civil Work)</t>
  </si>
  <si>
    <t xml:space="preserve">Part (A) Civil Work 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</si>
  <si>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</si>
  <si>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</si>
  <si>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</si>
  <si>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jointing with switch pest with special </t>
  </si>
  <si>
    <t>approved quality i/c all cost of labour</t>
  </si>
  <si>
    <t xml:space="preserve">  70.00   “</t>
  </si>
  <si>
    <t xml:space="preserve">   “</t>
  </si>
  <si>
    <t xml:space="preserve">Scraping ordinary distemper or paint on </t>
  </si>
  <si>
    <t>(S.I.No.54(b)P-13)</t>
  </si>
  <si>
    <t>% Sft</t>
  </si>
  <si>
    <t xml:space="preserve">Providing &amp; fixing squating type white </t>
  </si>
  <si>
    <t>glazed earthen ware w.c pan with i/c</t>
  </si>
  <si>
    <t xml:space="preserve">Providing &amp; fixing 24" x 18" lavatory basin in </t>
  </si>
  <si>
    <t xml:space="preserve">white glazed earthen ware complete with &amp; 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</si>
  <si>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</si>
  <si>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</si>
  <si>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</si>
  <si>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</si>
  <si>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</si>
  <si>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</si>
  <si>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</si>
  <si>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</si>
  <si>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</si>
  <si>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</si>
  <si>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</si>
  <si>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</si>
  <si>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</si>
  <si>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</si>
  <si>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</si>
  <si>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</si>
  <si>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</si>
  <si>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</si>
  <si>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</si>
  <si>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</si>
  <si>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</si>
  <si>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</si>
  <si>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</si>
  <si>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</si>
  <si>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</si>
  <si>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</si>
  <si>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</si>
  <si>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</si>
  <si>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</si>
  <si>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>Skirting</t>
  </si>
  <si>
    <t>1 x 2</t>
  </si>
  <si>
    <t xml:space="preserve">Providing &amp; fixing Soil &amp; Vent pipe </t>
  </si>
  <si>
    <t>P/Fixing UPVC Fitting of AGM</t>
  </si>
  <si>
    <t>Wiring for Plug Point</t>
  </si>
  <si>
    <t>1 x 4</t>
  </si>
  <si>
    <t>Dismantling glazed or encaustic tiles.</t>
  </si>
  <si>
    <t>(S.I.No.55/P-13)</t>
  </si>
  <si>
    <t xml:space="preserve">Providing &amp; fixing inposition doors </t>
  </si>
  <si>
    <t xml:space="preserve">windows &amp; ventilators of 1st class deodar </t>
  </si>
  <si>
    <t>wood frames of 1 3/4" thick commercial</t>
  </si>
  <si>
    <t>ply veener shutters of 1st class veneer</t>
  </si>
  <si>
    <t xml:space="preserve">skeleton (H ollow) and commercial ply wood </t>
  </si>
  <si>
    <t>(3 ply) on both sides making and fixing</t>
  </si>
  <si>
    <t xml:space="preserve"> frames for door &amp; windows (b)deodar</t>
  </si>
  <si>
    <t>wood. (S.I.No.9/58 - 25-b/P-68)</t>
  </si>
  <si>
    <t>Room</t>
  </si>
  <si>
    <t xml:space="preserve">Cement plaster 1:4 upto 12’ height (c) ¾” thick. </t>
  </si>
  <si>
    <t>(S.I.No.11(c)P-52)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</si>
  <si>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</si>
  <si>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</si>
  <si>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</si>
  <si>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</si>
  <si>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</si>
  <si>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</si>
  <si>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</si>
  <si>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</si>
  <si>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</si>
  <si>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</si>
  <si>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</si>
  <si>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</si>
  <si>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</si>
  <si>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</si>
  <si>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"   "   "</t>
  </si>
  <si>
    <t>Bath Door</t>
  </si>
  <si>
    <t>Dismantling Glazed or encaustic tiles.</t>
  </si>
  <si>
    <t>(i)Non Schedule Item</t>
  </si>
  <si>
    <t>Part C Electric Work Schedule Item</t>
  </si>
  <si>
    <t>Part C Electric Work Non Schedule Item</t>
  </si>
  <si>
    <t>1 x 15</t>
  </si>
  <si>
    <t>EXECUTIVE ENGINEER</t>
  </si>
  <si>
    <t>PART - C Electric Item</t>
  </si>
  <si>
    <t>Total W/S &amp; S/F Sch.Item</t>
  </si>
  <si>
    <t>Cft</t>
  </si>
  <si>
    <t xml:space="preserve">P/L 1:3:6 cement concrete solid block </t>
  </si>
  <si>
    <t xml:space="preserve">masonry wall above 6" in thickness set </t>
  </si>
  <si>
    <t>in 1:6 cement mortar in G.Floor superstructure</t>
  </si>
  <si>
    <t xml:space="preserve">including raking out joints &amp; curing etc </t>
  </si>
  <si>
    <t>complete. (S.I.No.24/P-19)</t>
  </si>
  <si>
    <t>% Cft</t>
  </si>
  <si>
    <t>Part B-ii W/S &amp; S/F Non-Schedule Item</t>
  </si>
  <si>
    <t>Total W/S &amp; S/F Non- S.Item</t>
  </si>
  <si>
    <t>Bath Room</t>
  </si>
  <si>
    <t>1x20.0x20.0</t>
  </si>
  <si>
    <t>P/L 1:3:6 Cement Concrete Solid Block</t>
  </si>
  <si>
    <t>Masonry wall above 6" thick.</t>
  </si>
  <si>
    <t xml:space="preserve">P/F G.I Chowkhat </t>
  </si>
  <si>
    <t>1x2.50x7.0</t>
  </si>
  <si>
    <t>1x2(20.0+20.0)x0.50</t>
  </si>
  <si>
    <t>Total</t>
  </si>
  <si>
    <t>P/F False ceiling spot light fancy type</t>
  </si>
  <si>
    <t>round shape or square shape with glass</t>
  </si>
  <si>
    <t>and 2 holdre i/c steel box,jalli,and energy</t>
  </si>
  <si>
    <t xml:space="preserve">saver or tube light 2'-0 long rod as </t>
  </si>
  <si>
    <t>approved by engineer incharge.</t>
  </si>
  <si>
    <t xml:space="preserve">P/F Exhaust Fan 10” to 12” sweep metal body </t>
  </si>
  <si>
    <t xml:space="preserve">/ plastic body i/c. necessary connection etc. </t>
  </si>
  <si>
    <t xml:space="preserve">M/R TO BAARCK NO.18 SINDH SECRETARIAT BLOCK 4-A AKARACHI OFFICE OF THE EXECUTIVE ENGINEER, PROVINCIAL BUILDING DIVISION-I KARACHI </t>
  </si>
  <si>
    <t>1x7.0x8.0</t>
  </si>
  <si>
    <t>Walls</t>
  </si>
  <si>
    <t>1x2(7.0+8.0)x7.0</t>
  </si>
  <si>
    <t>1x2.50x0.50x7.0</t>
  </si>
  <si>
    <t>1x4.0x0.50x4.0</t>
  </si>
  <si>
    <t>1x2x2.50x7.0</t>
  </si>
  <si>
    <t>1x2x4.0x4.0</t>
  </si>
  <si>
    <t>1x16.50</t>
  </si>
  <si>
    <t>1x2(20.0+20.0)x10.0</t>
  </si>
  <si>
    <t>Qty same as Item No. 06</t>
  </si>
  <si>
    <t xml:space="preserve">Providing &amp; Fixing Porcelain Tiles </t>
  </si>
  <si>
    <t>or 24”x24”x1/4 as approved sizes specified</t>
  </si>
  <si>
    <t>P/L Bath Room Tiles.</t>
  </si>
  <si>
    <t>P/F Aluminum Partition</t>
  </si>
  <si>
    <t>Partition</t>
  </si>
  <si>
    <t>1x(6+8)x8.0</t>
  </si>
  <si>
    <t>Wall Panneling</t>
  </si>
  <si>
    <t>1x2(20.0+20.0)x3.0</t>
  </si>
  <si>
    <t>French Polishing</t>
  </si>
  <si>
    <t>2x2x3.50x7.0</t>
  </si>
  <si>
    <t>2x1x3.0x7.0</t>
  </si>
  <si>
    <t>P/Fixing Marble Top</t>
  </si>
  <si>
    <t>1x4.0x2.0</t>
  </si>
  <si>
    <t>P/Fixing Fancy LED Lights</t>
  </si>
  <si>
    <t>1 x 2 + 8</t>
  </si>
  <si>
    <t>P/F Exhuast Fan</t>
  </si>
  <si>
    <t>1 x 1</t>
  </si>
  <si>
    <t>P/F W.C Commode</t>
  </si>
  <si>
    <t>P/F Muslim Shower</t>
  </si>
  <si>
    <t>P/F Double Bob Cock</t>
  </si>
  <si>
    <t>P/F C.P Bath Tub Mixture</t>
  </si>
  <si>
    <t>P/F Sink Mixture</t>
  </si>
  <si>
    <t>1x25.00</t>
  </si>
  <si>
    <t>1/2" dia</t>
  </si>
  <si>
    <t>1 x 40.00</t>
  </si>
  <si>
    <t>P/F Handle Valve 1/2" dia</t>
  </si>
  <si>
    <t>P/F Floor Trap Jali</t>
  </si>
  <si>
    <t>1 x 8</t>
  </si>
  <si>
    <t>P/F Switch 5 Amps imported make i/c</t>
  </si>
  <si>
    <t>plastic board imported make etc complete.</t>
  </si>
  <si>
    <t>P/F Switch 2 Pin 5 Amps imported make i/c</t>
  </si>
  <si>
    <t xml:space="preserve">P/L Porcelain Master granite or Spanish  tiles    </t>
  </si>
  <si>
    <t xml:space="preserve">glazed or  matt glazed,  jointed in white cement </t>
  </si>
  <si>
    <t xml:space="preserve">and laid over 1:2 grey cement sand mortar </t>
  </si>
  <si>
    <t xml:space="preserve">¾” thick in/c finishing &amp; filling of joints with  </t>
  </si>
  <si>
    <t xml:space="preserve">slurry of white cement or tile grout in desired </t>
  </si>
  <si>
    <t>shape  in/c cutting of tiles to proper profile</t>
  </si>
  <si>
    <t xml:space="preserve"> (on floor or facing) size 24”x24”x1/4”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</si>
  <si>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</si>
  <si>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</si>
  <si>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</si>
  <si>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</si>
  <si>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</si>
  <si>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</si>
  <si>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 xml:space="preserve">P/F Aluminum partition with fixed glass   </t>
  </si>
  <si>
    <t xml:space="preserve">(frosted) 5mm thick using  4” lucky section in </t>
  </si>
  <si>
    <t xml:space="preserve">champion color as frame on floor or  block </t>
  </si>
  <si>
    <t>block masonry fixed with necessary fixtures</t>
  </si>
  <si>
    <t xml:space="preserve"> rubber packings etc the cost in/c tools &amp; </t>
  </si>
  <si>
    <t>plants used in making  and carriage  from</t>
  </si>
  <si>
    <t xml:space="preserve"> shop to site as directed by the Engineer </t>
  </si>
  <si>
    <t>Incharge.</t>
  </si>
  <si>
    <t xml:space="preserve">French Polish of Door Windows &amp; ventilators and    </t>
  </si>
  <si>
    <t>stair floor (Walls) work etc including repairing surface</t>
  </si>
  <si>
    <t xml:space="preserve"> and polishing by using latch dana, spirit, thinner, </t>
  </si>
  <si>
    <t xml:space="preserve"> pigment ICI lacquer,regmal, (Germany) malmal,</t>
  </si>
  <si>
    <t xml:space="preserve"> ICI Saller, Tarpauine Oil, Polishing as per satisfaction </t>
  </si>
  <si>
    <t xml:space="preserve">of competent authorityetc complete.  </t>
  </si>
  <si>
    <t xml:space="preserve">Providing and fixing Marble Top 1" thick 20" of     </t>
  </si>
  <si>
    <t>chaina verona i/c P/F sink bowl size 15"x18' stain</t>
  </si>
  <si>
    <t xml:space="preserve">less steel i/c charging of cutting ,fixing and making </t>
  </si>
  <si>
    <t>half round gola jointing with white cement/jally etc</t>
  </si>
  <si>
    <t xml:space="preserve">Supplying &amp; fixing C.P muslim shower </t>
  </si>
  <si>
    <t>with crystal head etc complete.</t>
  </si>
  <si>
    <t>(S.I.No.19(b)/P-19)</t>
  </si>
  <si>
    <t xml:space="preserve">Supplying &amp; fixing c.p bath tub mixture of </t>
  </si>
  <si>
    <t>superior quality with head of approved quality.</t>
  </si>
  <si>
    <t>S.I.No.18-a/P-19)</t>
  </si>
  <si>
    <t xml:space="preserve">Supplying &amp; fixing  sink mixture cock of </t>
  </si>
  <si>
    <t>superior quality with c.p head etc complete.</t>
  </si>
  <si>
    <t>S.I.No.17/P-19)</t>
  </si>
  <si>
    <t>Providing and fixing handle valves (china)</t>
  </si>
  <si>
    <t>P/F C.I Flor Trap</t>
  </si>
  <si>
    <t>P/F Concealed Tee Stop Cock</t>
  </si>
  <si>
    <t xml:space="preserve">Providing &amp; fixing earthen ware wash down W.C  </t>
  </si>
  <si>
    <t xml:space="preserve">of plastic seat and lid with C.P brass hinges and </t>
  </si>
  <si>
    <t>buffers 1-gallon earthen ware low level flushing cistern</t>
  </si>
  <si>
    <t xml:space="preserve"> including making required no. of holes in wall complete</t>
  </si>
  <si>
    <t>and floor for pipe connection and making good in C.C 1:2:4</t>
  </si>
  <si>
    <t xml:space="preserve"> as per instruction by Engineer  Incharge.</t>
  </si>
  <si>
    <t xml:space="preserve">pan commode(Porta USA) complete with and including the cost </t>
  </si>
  <si>
    <t>/Indian type W.C pan of not less than 23” (Asia local</t>
  </si>
  <si>
    <t>make or equivalent) with low level flush tank (Push button type)</t>
  </si>
  <si>
    <t>having capacity of 3.0 gallon in/c necessary lead connection</t>
  </si>
  <si>
    <t>with pipe &amp;  bend etc making requisite number of holes in wall,</t>
  </si>
  <si>
    <t>plinth &amp; floor for pipe connection and making good in c.c.</t>
  </si>
  <si>
    <t xml:space="preserve">P/F white/colored glazed earthen ware squatting      </t>
  </si>
  <si>
    <t>1:2:4 as per instruction of the Engineer Incharge.  .</t>
  </si>
  <si>
    <t xml:space="preserve">P/F white/colored glazed earthen ware wash basin </t>
  </si>
  <si>
    <t>of 24”x18” size(Porta /USA Make) with pedestal in/c</t>
  </si>
  <si>
    <t>making requisite number of holes in wall plinth or floor for pipe</t>
  </si>
  <si>
    <t>connection &amp; making good in c.c. 1:2:4. as per instruction</t>
  </si>
  <si>
    <t xml:space="preserve"> necessary lead connection C.P. waste, waste pipe, in/c   </t>
  </si>
  <si>
    <t>of Engineer Incharge.</t>
  </si>
  <si>
    <t>Providing &amp; fixing fancy type switch imported quality</t>
  </si>
  <si>
    <t>with board approved by the Engineer Incharge</t>
  </si>
  <si>
    <t>I/c necessary connection &amp; recessed in the wall etc.</t>
  </si>
  <si>
    <t xml:space="preserve">Providing &amp; fixing fancy type 3-pin 5amps S.P plug </t>
  </si>
  <si>
    <t>socket switch with shoe unit imported quality</t>
  </si>
  <si>
    <t>with board as approved by the Engineer</t>
  </si>
  <si>
    <t xml:space="preserve">In charge i/c necessary connection &amp; </t>
  </si>
  <si>
    <t>recessed in the wall etc.</t>
  </si>
  <si>
    <t>Providing &amp; Fixing Door Lock Alle Make</t>
  </si>
  <si>
    <t>as insteructed by E.I</t>
  </si>
  <si>
    <t>P/F Door Closure</t>
  </si>
  <si>
    <t>Deduction:</t>
  </si>
  <si>
    <t>Door</t>
  </si>
  <si>
    <t>2x3.50x7.0</t>
  </si>
  <si>
    <t>Room/Office</t>
  </si>
  <si>
    <t>Deducton:</t>
  </si>
  <si>
    <t>2x3.50x0.50</t>
  </si>
  <si>
    <t>Bath Wall</t>
  </si>
  <si>
    <t>2x3.50x3.0</t>
  </si>
  <si>
    <t>21x2.50x3.0</t>
  </si>
  <si>
    <t>1x2.50x0.50</t>
  </si>
  <si>
    <t>SCHEDULE " B"</t>
  </si>
  <si>
    <t>Above or Below</t>
  </si>
  <si>
    <t>P/F Wall Panneling with lasani sheet 3/4" thick</t>
  </si>
  <si>
    <t>&amp; teak ply i/c frame of wood 2"x1" and than</t>
  </si>
  <si>
    <t xml:space="preserve">fixing lasani sheet &amp; fixed teak ply in approved </t>
  </si>
  <si>
    <t>design with nails &amp; screws &amp; also p/f fancy</t>
  </si>
  <si>
    <t xml:space="preserve">go;a 1"x1/2" vertical &amp; horizontal etc rates in/c </t>
  </si>
  <si>
    <t>all cost &amp; material &amp; labour etc complete</t>
  </si>
  <si>
    <t>Above / Below</t>
  </si>
  <si>
    <t xml:space="preserve">Total S.Item </t>
  </si>
  <si>
    <t>Above Or Below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</si>
  <si>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</si>
  <si>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</si>
  <si>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</si>
  <si>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</si>
  <si>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</si>
  <si>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</si>
  <si>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</si>
  <si>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Electric Work Non Schedule Item</t>
  </si>
  <si>
    <t>Part B-ii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</si>
  <si>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</si>
  <si>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</si>
  <si>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</si>
  <si>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</si>
  <si>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</si>
  <si>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</si>
  <si>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</si>
  <si>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</si>
  <si>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</si>
  <si>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</si>
  <si>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</si>
  <si>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</si>
  <si>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</si>
  <si>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</si>
  <si>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</si>
  <si>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</si>
  <si>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</si>
  <si>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</si>
  <si>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Part C</t>
  </si>
  <si>
    <t>Part C-ii</t>
  </si>
  <si>
    <t>W/S &amp; S/F Schedule Item</t>
  </si>
  <si>
    <t>W/S &amp; S/F Non Schedule Item</t>
  </si>
  <si>
    <t xml:space="preserve">Rupees Fifteen Thousand Seven Hundred Seventy One &amp; One </t>
  </si>
  <si>
    <t>Rupees Seven Hundred Eighty Six and Fifty Paisa Only</t>
  </si>
  <si>
    <t>Rupees Three Thousand Fifteen &amp; Seventy Six Only</t>
  </si>
  <si>
    <t>Rupees Two Hundred Twenty Eight &amp; Ninty Paisa Only</t>
  </si>
  <si>
    <t>Rupees Eight Hundred Fifty Six and Fifty Three Only</t>
  </si>
  <si>
    <t>Ruppes Two Hundred Twenty Six and Eighty Eight Only</t>
  </si>
  <si>
    <t>Rupees Two Thousand Seven Hundred Seventeen Only</t>
  </si>
  <si>
    <t>Rupees Thirty Four Hundred and Thirty Two Only</t>
  </si>
  <si>
    <t>Rupees Eleven Hundred Nine and Forty Six Only</t>
  </si>
  <si>
    <t>Rupees Four Thousand Forty Eight Only</t>
  </si>
  <si>
    <t xml:space="preserve">Rupees Twenty Seven Hundred Forty Five and Sixty Only </t>
  </si>
  <si>
    <t>Rupees Two Hundred and Forty Two Paisa Only</t>
  </si>
  <si>
    <t xml:space="preserve">Rupees Two Thousand Forty Two and Forty Three Paisa </t>
  </si>
  <si>
    <t>Rupees Eight Hndred Eighty Nine and Forty Six Paisa Only</t>
  </si>
  <si>
    <t>Rupees Eleven Hundred Thirty Only</t>
  </si>
  <si>
    <t>Rupees Nine Hundred Eighty Five Only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</si>
</sst>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9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vertAlign val="superscript"/>
      <sz val="11"/>
      <name val="Times New Roman"/>
      <family val="1"/>
    </font>
    <font>
      <sz val="11"/>
      <color rgb="FF000000"/>
      <name val="Times New Roman"/>
      <family val="1"/>
    </font>
    <font>
      <b/>
      <i/>
      <u/>
      <sz val="11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3" fillId="0" borderId="0" xfId="0" applyFont="1" applyAlignment="1">
      <alignment vertical="top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0" fontId="2" fillId="0" borderId="2" xfId="0" quotePrefix="1" applyFont="1" applyFill="1" applyBorder="1" applyAlignment="1">
      <alignment horizontal="left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0" fontId="4" fillId="0" borderId="6" xfId="0" quotePrefix="1" applyFont="1" applyBorder="1" applyAlignment="1">
      <alignment horizontal="left"/>
    </xf>
    <xf numFmtId="2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1" fontId="4" fillId="0" borderId="0" xfId="0" applyNumberFormat="1" applyFont="1" applyFill="1" applyBorder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165" fontId="8" fillId="0" borderId="3" xfId="2" applyNumberFormat="1" applyFont="1" applyBorder="1" applyAlignment="1">
      <alignment horizontal="right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165" fontId="4" fillId="0" borderId="3" xfId="1" quotePrefix="1" applyNumberFormat="1" applyFont="1" applyFill="1" applyBorder="1" applyAlignment="1">
      <alignment horizontal="right" vertical="top"/>
    </xf>
    <xf numFmtId="0" fontId="21" fillId="0" borderId="0" xfId="0" applyFont="1" applyBorder="1" applyAlignment="1">
      <alignment horizontal="left"/>
    </xf>
    <xf numFmtId="165" fontId="4" fillId="0" borderId="0" xfId="1" quotePrefix="1" applyNumberFormat="1" applyFont="1" applyFill="1" applyBorder="1" applyAlignment="1">
      <alignment horizontal="right" vertical="top"/>
    </xf>
    <xf numFmtId="0" fontId="22" fillId="0" borderId="0" xfId="0" applyFont="1" applyBorder="1" applyAlignment="1">
      <alignment horizontal="center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24" fillId="0" borderId="0" xfId="0" applyFont="1"/>
    <xf numFmtId="0" fontId="4" fillId="0" borderId="0" xfId="0" applyFont="1" applyFill="1" applyAlignment="1">
      <alignment horizontal="center"/>
    </xf>
    <xf numFmtId="0" fontId="2" fillId="0" borderId="0" xfId="0" quotePrefix="1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0" fillId="0" borderId="0" xfId="0" applyFont="1" applyAlignment="1">
      <alignment horizontal="justify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/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quotePrefix="1" applyFont="1" applyFill="1"/>
    <xf numFmtId="0" fontId="2" fillId="0" borderId="0" xfId="0" applyFont="1" applyBorder="1"/>
    <xf numFmtId="0" fontId="2" fillId="0" borderId="0" xfId="0" applyFont="1" applyBorder="1" applyAlignment="1">
      <alignment horizontal="right" wrapText="1"/>
    </xf>
    <xf numFmtId="0" fontId="2" fillId="0" borderId="0" xfId="0" quotePrefix="1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1" fontId="4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vertical="top"/>
    </xf>
    <xf numFmtId="43" fontId="4" fillId="0" borderId="0" xfId="1" quotePrefix="1" applyNumberFormat="1" applyFont="1" applyFill="1" applyAlignment="1">
      <alignment horizontal="right" vertical="top"/>
    </xf>
    <xf numFmtId="2" fontId="4" fillId="0" borderId="0" xfId="0" applyNumberFormat="1" applyFont="1" applyFill="1" applyBorder="1"/>
    <xf numFmtId="43" fontId="2" fillId="0" borderId="0" xfId="1" quotePrefix="1" applyNumberFormat="1" applyFont="1" applyFill="1" applyAlignment="1">
      <alignment horizontal="right" vertical="top"/>
    </xf>
    <xf numFmtId="0" fontId="2" fillId="0" borderId="0" xfId="0" applyFont="1" applyFill="1" applyBorder="1" applyAlignment="1"/>
    <xf numFmtId="0" fontId="25" fillId="0" borderId="0" xfId="0" applyFont="1" applyFill="1"/>
    <xf numFmtId="0" fontId="25" fillId="0" borderId="0" xfId="0" applyFont="1" applyBorder="1" applyAlignment="1">
      <alignment horizontal="left"/>
    </xf>
    <xf numFmtId="165" fontId="4" fillId="0" borderId="5" xfId="1" quotePrefix="1" applyNumberFormat="1" applyFont="1" applyFill="1" applyBorder="1" applyAlignment="1">
      <alignment horizontal="right" vertical="top"/>
    </xf>
    <xf numFmtId="165" fontId="4" fillId="0" borderId="5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/>
    <xf numFmtId="2" fontId="4" fillId="0" borderId="5" xfId="0" applyNumberFormat="1" applyFont="1" applyBorder="1" applyAlignment="1">
      <alignment horizontal="right"/>
    </xf>
    <xf numFmtId="0" fontId="4" fillId="0" borderId="5" xfId="0" applyFont="1" applyBorder="1" applyAlignment="1"/>
    <xf numFmtId="43" fontId="2" fillId="0" borderId="0" xfId="1" quotePrefix="1" applyNumberFormat="1" applyFont="1" applyFill="1" applyAlignment="1">
      <alignment horizontal="left" vertical="top"/>
    </xf>
    <xf numFmtId="0" fontId="4" fillId="0" borderId="0" xfId="0" quotePrefix="1" applyFont="1" applyFill="1" applyAlignment="1">
      <alignment horizontal="left"/>
    </xf>
    <xf numFmtId="1" fontId="4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0" xfId="0" applyFont="1" applyFill="1"/>
    <xf numFmtId="0" fontId="6" fillId="0" borderId="0" xfId="0" applyFont="1" applyBorder="1" applyAlignment="1">
      <alignment horizontal="left"/>
    </xf>
    <xf numFmtId="2" fontId="25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43" fontId="4" fillId="0" borderId="6" xfId="1" quotePrefix="1" applyNumberFormat="1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left"/>
    </xf>
    <xf numFmtId="2" fontId="4" fillId="0" borderId="6" xfId="0" applyNumberFormat="1" applyFont="1" applyBorder="1" applyAlignment="1">
      <alignment horizontal="right"/>
    </xf>
    <xf numFmtId="0" fontId="4" fillId="0" borderId="6" xfId="0" applyFont="1" applyBorder="1" applyAlignment="1"/>
    <xf numFmtId="2" fontId="4" fillId="0" borderId="6" xfId="0" applyNumberFormat="1" applyFont="1" applyFill="1" applyBorder="1" applyAlignment="1"/>
    <xf numFmtId="165" fontId="4" fillId="0" borderId="0" xfId="1" quotePrefix="1" applyNumberFormat="1" applyFont="1" applyFill="1" applyAlignment="1">
      <alignment horizontal="right" vertical="top"/>
    </xf>
    <xf numFmtId="165" fontId="4" fillId="0" borderId="6" xfId="1" quotePrefix="1" applyNumberFormat="1" applyFont="1" applyFill="1" applyBorder="1" applyAlignment="1">
      <alignment horizontal="right" vertical="top"/>
    </xf>
    <xf numFmtId="0" fontId="4" fillId="0" borderId="6" xfId="0" applyFont="1" applyFill="1" applyBorder="1"/>
    <xf numFmtId="165" fontId="4" fillId="0" borderId="6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vertical="top"/>
    </xf>
    <xf numFmtId="1" fontId="4" fillId="0" borderId="6" xfId="0" applyNumberFormat="1" applyFont="1" applyBorder="1" applyAlignment="1">
      <alignment horizontal="right"/>
    </xf>
    <xf numFmtId="1" fontId="4" fillId="0" borderId="0" xfId="0" applyNumberFormat="1" applyFont="1" applyAlignment="1"/>
    <xf numFmtId="1" fontId="4" fillId="0" borderId="6" xfId="0" applyNumberFormat="1" applyFont="1" applyBorder="1" applyAlignment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right"/>
    </xf>
    <xf numFmtId="43" fontId="4" fillId="0" borderId="0" xfId="1" quotePrefix="1" applyNumberFormat="1" applyFont="1" applyFill="1" applyBorder="1" applyAlignment="1">
      <alignment horizontal="right" vertical="top"/>
    </xf>
    <xf numFmtId="43" fontId="2" fillId="0" borderId="0" xfId="1" quotePrefix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43" fontId="4" fillId="0" borderId="5" xfId="1" quotePrefix="1" applyNumberFormat="1" applyFont="1" applyFill="1" applyBorder="1" applyAlignment="1">
      <alignment horizontal="right" vertical="top"/>
    </xf>
    <xf numFmtId="0" fontId="4" fillId="0" borderId="5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12" fontId="8" fillId="0" borderId="0" xfId="0" applyNumberFormat="1" applyFont="1" applyAlignment="1">
      <alignment horizontal="justify" vertical="top" wrapText="1"/>
    </xf>
    <xf numFmtId="2" fontId="4" fillId="0" borderId="0" xfId="0" applyNumberFormat="1" applyFont="1" applyFill="1" applyBorder="1" applyAlignment="1"/>
    <xf numFmtId="2" fontId="4" fillId="0" borderId="5" xfId="0" applyNumberFormat="1" applyFont="1" applyFill="1" applyBorder="1" applyAlignment="1"/>
    <xf numFmtId="0" fontId="26" fillId="0" borderId="3" xfId="0" applyFont="1" applyFill="1" applyBorder="1"/>
    <xf numFmtId="1" fontId="26" fillId="0" borderId="18" xfId="0" applyNumberFormat="1" applyFont="1" applyBorder="1" applyAlignment="1">
      <alignment wrapText="1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7" fillId="0" borderId="0" xfId="0" applyFont="1" applyFill="1"/>
    <xf numFmtId="0" fontId="28" fillId="0" borderId="0" xfId="0" applyFont="1" applyFill="1"/>
    <xf numFmtId="165" fontId="4" fillId="0" borderId="0" xfId="1" quotePrefix="1" applyNumberFormat="1" applyFont="1" applyAlignment="1">
      <alignment horizontal="right" wrapText="1"/>
    </xf>
    <xf numFmtId="1" fontId="2" fillId="0" borderId="0" xfId="0" applyNumberFormat="1" applyFont="1" applyBorder="1" applyAlignment="1"/>
    <xf numFmtId="1" fontId="2" fillId="0" borderId="0" xfId="0" applyNumberFormat="1" applyFont="1" applyFill="1" applyBorder="1"/>
    <xf numFmtId="0" fontId="14" fillId="0" borderId="0" xfId="0" applyFont="1" applyAlignment="1">
      <alignment horizontal="right" vertical="top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2" fontId="8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justify" vertical="top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63"/>
      <c r="E3" s="75" t="s">
        <v>26</v>
      </c>
    </row>
    <row r="4" spans="2:8" ht="15">
      <c r="B4" s="64"/>
      <c r="C4" s="63"/>
      <c r="D4" s="63"/>
      <c r="E4" s="63"/>
    </row>
    <row r="5" spans="2:8" ht="15">
      <c r="B5" s="64" t="s">
        <v>27</v>
      </c>
      <c r="E5" s="64" t="s">
        <v>28</v>
      </c>
    </row>
    <row r="6" spans="2:8" ht="15">
      <c r="B6" s="64"/>
      <c r="E6" s="64"/>
    </row>
    <row r="7" spans="2:8" ht="15">
      <c r="B7" s="64" t="s">
        <v>29</v>
      </c>
      <c r="E7" s="64" t="s">
        <v>30</v>
      </c>
    </row>
    <row r="8" spans="2:8" ht="15">
      <c r="B8" s="64"/>
      <c r="E8" s="64"/>
    </row>
    <row r="9" spans="2:8" ht="15">
      <c r="B9" s="64" t="s">
        <v>31</v>
      </c>
      <c r="E9" s="64" t="s">
        <v>32</v>
      </c>
    </row>
    <row r="10" spans="2:8" ht="15">
      <c r="B10" s="64"/>
      <c r="E10" s="64"/>
    </row>
    <row r="11" spans="2:8" ht="15">
      <c r="B11" s="64" t="s">
        <v>33</v>
      </c>
      <c r="E11" s="64" t="s">
        <v>48</v>
      </c>
    </row>
    <row r="12" spans="2:8" ht="15">
      <c r="B12" s="64"/>
      <c r="D12" s="64"/>
      <c r="E12" s="64"/>
    </row>
    <row r="13" spans="2:8" ht="15.75" customHeight="1">
      <c r="B13" s="64" t="s">
        <v>34</v>
      </c>
      <c r="E13" s="196" t="s">
        <v>52</v>
      </c>
      <c r="F13" s="196"/>
      <c r="G13" s="196"/>
      <c r="H13" s="196"/>
    </row>
    <row r="14" spans="2:8" ht="15.75" customHeight="1">
      <c r="B14" s="64"/>
      <c r="D14" s="74"/>
      <c r="E14" s="196"/>
      <c r="F14" s="196"/>
      <c r="G14" s="196"/>
      <c r="H14" s="196"/>
    </row>
    <row r="15" spans="2:8" ht="15.75" customHeight="1">
      <c r="B15" s="64"/>
      <c r="D15" s="74"/>
      <c r="E15" s="196"/>
      <c r="F15" s="196"/>
      <c r="G15" s="196"/>
      <c r="H15" s="196"/>
    </row>
    <row r="16" spans="2:8" ht="15.75" customHeight="1">
      <c r="B16" s="64"/>
      <c r="D16" s="74"/>
      <c r="E16" s="196"/>
      <c r="F16" s="196"/>
      <c r="G16" s="196"/>
      <c r="H16" s="196"/>
    </row>
    <row r="17" spans="2:8" ht="15.75">
      <c r="B17" s="64"/>
      <c r="D17" s="65"/>
      <c r="E17" s="196"/>
      <c r="F17" s="196"/>
      <c r="G17" s="196"/>
      <c r="H17" s="196"/>
    </row>
    <row r="18" spans="2:8" ht="15.75">
      <c r="B18" s="64"/>
      <c r="D18" s="65"/>
      <c r="E18" s="65"/>
    </row>
    <row r="19" spans="2:8" ht="20.25">
      <c r="B19" s="64" t="s">
        <v>35</v>
      </c>
      <c r="E19" s="66" t="s">
        <v>36</v>
      </c>
    </row>
    <row r="20" spans="2:8" ht="15">
      <c r="B20" s="64"/>
      <c r="C20" s="63"/>
      <c r="D20" s="63"/>
      <c r="E20" s="63"/>
    </row>
    <row r="21" spans="2:8">
      <c r="B21" s="197" t="s">
        <v>49</v>
      </c>
      <c r="C21" s="198"/>
      <c r="D21" s="198"/>
      <c r="E21" s="198"/>
      <c r="F21" s="198"/>
      <c r="G21" s="198"/>
      <c r="H21" s="198"/>
    </row>
    <row r="22" spans="2:8">
      <c r="B22" s="198"/>
      <c r="C22" s="198"/>
      <c r="D22" s="198"/>
      <c r="E22" s="198"/>
      <c r="F22" s="198"/>
      <c r="G22" s="198"/>
      <c r="H22" s="198"/>
    </row>
    <row r="23" spans="2:8">
      <c r="B23" s="198"/>
      <c r="C23" s="198"/>
      <c r="D23" s="198"/>
      <c r="E23" s="198"/>
      <c r="F23" s="198"/>
      <c r="G23" s="198"/>
      <c r="H23" s="198"/>
    </row>
    <row r="24" spans="2:8">
      <c r="B24" s="198"/>
      <c r="C24" s="198"/>
      <c r="D24" s="198"/>
      <c r="E24" s="198"/>
      <c r="F24" s="198"/>
      <c r="G24" s="198"/>
      <c r="H24" s="198"/>
    </row>
    <row r="25" spans="2:8" ht="15">
      <c r="B25" s="64"/>
      <c r="C25" s="63"/>
      <c r="D25" s="63"/>
      <c r="E25" s="63"/>
    </row>
    <row r="26" spans="2:8" ht="12.75" customHeight="1">
      <c r="C26" s="63"/>
      <c r="D26" s="203" t="s">
        <v>53</v>
      </c>
      <c r="E26" s="203"/>
      <c r="F26" s="203"/>
    </row>
    <row r="27" spans="2:8" ht="20.25">
      <c r="B27" s="67"/>
      <c r="C27" s="63"/>
      <c r="D27" s="203"/>
      <c r="E27" s="203"/>
      <c r="F27" s="203"/>
    </row>
    <row r="28" spans="2:8">
      <c r="B28" s="197" t="s">
        <v>50</v>
      </c>
      <c r="C28" s="198"/>
      <c r="D28" s="198"/>
      <c r="E28" s="198"/>
      <c r="F28" s="198"/>
      <c r="G28" s="198"/>
      <c r="H28" s="198"/>
    </row>
    <row r="29" spans="2:8">
      <c r="B29" s="198"/>
      <c r="C29" s="198"/>
      <c r="D29" s="198"/>
      <c r="E29" s="198"/>
      <c r="F29" s="198"/>
      <c r="G29" s="198"/>
      <c r="H29" s="198"/>
    </row>
    <row r="30" spans="2:8">
      <c r="B30" s="198"/>
      <c r="C30" s="198"/>
      <c r="D30" s="198"/>
      <c r="E30" s="198"/>
      <c r="F30" s="198"/>
      <c r="G30" s="198"/>
      <c r="H30" s="198"/>
    </row>
    <row r="31" spans="2:8" ht="15">
      <c r="B31" s="64"/>
      <c r="C31" s="63"/>
      <c r="D31" s="63"/>
      <c r="E31" s="63"/>
    </row>
    <row r="32" spans="2:8" ht="12.75" customHeight="1">
      <c r="C32" s="193" t="s">
        <v>54</v>
      </c>
      <c r="D32" s="193"/>
      <c r="E32" s="193"/>
      <c r="F32" s="193"/>
    </row>
    <row r="33" spans="2:8" ht="20.25">
      <c r="B33" s="67"/>
      <c r="C33" s="193"/>
      <c r="D33" s="193"/>
      <c r="E33" s="193"/>
      <c r="F33" s="193"/>
    </row>
    <row r="34" spans="2:8">
      <c r="B34" s="197" t="s">
        <v>51</v>
      </c>
      <c r="C34" s="198"/>
      <c r="D34" s="198"/>
      <c r="E34" s="198"/>
      <c r="F34" s="198"/>
      <c r="G34" s="198"/>
      <c r="H34" s="198"/>
    </row>
    <row r="35" spans="2:8">
      <c r="B35" s="198"/>
      <c r="C35" s="198"/>
      <c r="D35" s="198"/>
      <c r="E35" s="198"/>
      <c r="F35" s="198"/>
      <c r="G35" s="198"/>
      <c r="H35" s="198"/>
    </row>
    <row r="36" spans="2:8">
      <c r="B36" s="198"/>
      <c r="C36" s="198"/>
      <c r="D36" s="198"/>
      <c r="E36" s="198"/>
      <c r="F36" s="198"/>
      <c r="G36" s="198"/>
      <c r="H36" s="198"/>
    </row>
    <row r="37" spans="2:8">
      <c r="B37" s="198"/>
      <c r="C37" s="198"/>
      <c r="D37" s="198"/>
      <c r="E37" s="198"/>
      <c r="F37" s="198"/>
      <c r="G37" s="198"/>
      <c r="H37" s="198"/>
    </row>
    <row r="38" spans="2:8">
      <c r="B38" s="198"/>
      <c r="C38" s="198"/>
      <c r="D38" s="198"/>
      <c r="E38" s="198"/>
      <c r="F38" s="198"/>
      <c r="G38" s="198"/>
      <c r="H38" s="198"/>
    </row>
    <row r="39" spans="2:8">
      <c r="B39" s="198"/>
      <c r="C39" s="198"/>
      <c r="D39" s="198"/>
      <c r="E39" s="198"/>
      <c r="F39" s="198"/>
      <c r="G39" s="198"/>
      <c r="H39" s="198"/>
    </row>
    <row r="40" spans="2:8">
      <c r="B40" s="198"/>
      <c r="C40" s="198"/>
      <c r="D40" s="198"/>
      <c r="E40" s="198"/>
      <c r="F40" s="198"/>
      <c r="G40" s="198"/>
      <c r="H40" s="198"/>
    </row>
    <row r="41" spans="2:8" ht="15">
      <c r="B41" s="64"/>
      <c r="C41" s="63"/>
      <c r="D41" s="63"/>
      <c r="E41" s="63"/>
    </row>
    <row r="42" spans="2:8" ht="15.75" thickBot="1">
      <c r="B42" s="64"/>
      <c r="C42" s="63"/>
      <c r="D42" s="63"/>
      <c r="E42" s="63"/>
    </row>
    <row r="43" spans="2:8" s="71" customFormat="1" ht="24.95" customHeight="1" thickBot="1">
      <c r="C43" s="68" t="s">
        <v>37</v>
      </c>
      <c r="D43" s="199" t="s">
        <v>38</v>
      </c>
      <c r="E43" s="200"/>
      <c r="F43" s="69" t="s">
        <v>43</v>
      </c>
      <c r="G43" s="70" t="s">
        <v>44</v>
      </c>
    </row>
    <row r="44" spans="2:8" s="71" customFormat="1" ht="24.95" customHeight="1">
      <c r="C44" s="73">
        <v>1</v>
      </c>
      <c r="D44" s="201" t="s">
        <v>39</v>
      </c>
      <c r="E44" s="202"/>
      <c r="F44" s="73" t="s">
        <v>45</v>
      </c>
      <c r="G44" s="73" t="s">
        <v>45</v>
      </c>
    </row>
    <row r="45" spans="2:8" s="71" customFormat="1" ht="24.95" customHeight="1">
      <c r="C45" s="72">
        <v>2</v>
      </c>
      <c r="D45" s="194" t="s">
        <v>40</v>
      </c>
      <c r="E45" s="195"/>
      <c r="F45" s="72" t="s">
        <v>46</v>
      </c>
      <c r="G45" s="72" t="s">
        <v>46</v>
      </c>
    </row>
    <row r="46" spans="2:8" s="71" customFormat="1" ht="24.95" customHeight="1">
      <c r="C46" s="72">
        <v>3</v>
      </c>
      <c r="D46" s="194" t="s">
        <v>41</v>
      </c>
      <c r="E46" s="195"/>
      <c r="F46" s="72" t="s">
        <v>47</v>
      </c>
      <c r="G46" s="72" t="s">
        <v>47</v>
      </c>
    </row>
    <row r="47" spans="2:8" ht="15">
      <c r="B47" s="64" t="s">
        <v>42</v>
      </c>
      <c r="C47" s="63"/>
      <c r="D47" s="63"/>
      <c r="E47" s="63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44"/>
  <sheetViews>
    <sheetView workbookViewId="0">
      <selection activeCell="D2" sqref="D2:J5"/>
    </sheetView>
  </sheetViews>
  <sheetFormatPr defaultRowHeight="15.75"/>
  <cols>
    <col min="1" max="7" width="9.140625" style="43"/>
    <col min="8" max="8" width="15.7109375" style="43" bestFit="1" customWidth="1"/>
    <col min="9" max="9" width="3" style="43" customWidth="1"/>
    <col min="10" max="10" width="4.140625" style="43" customWidth="1"/>
    <col min="11" max="11" width="3.42578125" style="43" customWidth="1"/>
    <col min="12" max="16384" width="9.140625" style="43"/>
  </cols>
  <sheetData>
    <row r="2" spans="2:12" ht="15.75" customHeight="1">
      <c r="C2" s="101" t="s">
        <v>8</v>
      </c>
      <c r="D2" s="204" t="s">
        <v>197</v>
      </c>
      <c r="E2" s="204"/>
      <c r="F2" s="204"/>
      <c r="G2" s="204"/>
      <c r="H2" s="204"/>
      <c r="I2" s="204"/>
      <c r="J2" s="204"/>
      <c r="K2" s="100"/>
      <c r="L2" s="100"/>
    </row>
    <row r="3" spans="2:12">
      <c r="D3" s="204"/>
      <c r="E3" s="204"/>
      <c r="F3" s="204"/>
      <c r="G3" s="204"/>
      <c r="H3" s="204"/>
      <c r="I3" s="204"/>
      <c r="J3" s="204"/>
      <c r="K3" s="100"/>
      <c r="L3" s="100"/>
    </row>
    <row r="4" spans="2:12">
      <c r="D4" s="204"/>
      <c r="E4" s="204"/>
      <c r="F4" s="204"/>
      <c r="G4" s="204"/>
      <c r="H4" s="204"/>
      <c r="I4" s="204"/>
      <c r="J4" s="204"/>
      <c r="K4" s="100"/>
      <c r="L4" s="100"/>
    </row>
    <row r="5" spans="2:12">
      <c r="D5" s="204"/>
      <c r="E5" s="204"/>
      <c r="F5" s="204"/>
      <c r="G5" s="204"/>
      <c r="H5" s="204"/>
      <c r="I5" s="204"/>
      <c r="J5" s="204"/>
      <c r="K5" s="99"/>
    </row>
    <row r="6" spans="2:12" ht="27">
      <c r="F6" s="98" t="s">
        <v>72</v>
      </c>
      <c r="I6" s="98"/>
    </row>
    <row r="7" spans="2:12" ht="16.5" thickBot="1"/>
    <row r="8" spans="2:12" s="80" customFormat="1" ht="16.5" thickBot="1">
      <c r="B8" s="97" t="s">
        <v>71</v>
      </c>
      <c r="C8" s="96" t="s">
        <v>70</v>
      </c>
      <c r="D8" s="95"/>
      <c r="E8" s="95"/>
      <c r="F8" s="95"/>
      <c r="G8" s="94"/>
      <c r="H8" s="207" t="s">
        <v>69</v>
      </c>
      <c r="I8" s="208"/>
      <c r="J8" s="209"/>
      <c r="K8" s="210"/>
    </row>
    <row r="10" spans="2:12">
      <c r="C10" s="45" t="s">
        <v>68</v>
      </c>
    </row>
    <row r="11" spans="2:12">
      <c r="B11" s="112" t="s">
        <v>67</v>
      </c>
      <c r="C11" s="62" t="s">
        <v>66</v>
      </c>
      <c r="D11" s="62"/>
      <c r="H11" s="110" t="e">
        <f>'(Abs)'!#REF!</f>
        <v>#REF!</v>
      </c>
      <c r="I11" s="83" t="s">
        <v>11</v>
      </c>
    </row>
    <row r="12" spans="2:12">
      <c r="B12" s="112" t="s">
        <v>65</v>
      </c>
      <c r="C12" s="62" t="s">
        <v>64</v>
      </c>
      <c r="D12" s="62"/>
      <c r="H12" s="110">
        <f>'(Abs)'!J103</f>
        <v>0</v>
      </c>
      <c r="I12" s="83" t="s">
        <v>11</v>
      </c>
    </row>
    <row r="13" spans="2:12" s="82" customFormat="1">
      <c r="H13" s="92"/>
      <c r="I13" s="91"/>
    </row>
    <row r="14" spans="2:12" s="82" customFormat="1">
      <c r="C14" s="45" t="s">
        <v>128</v>
      </c>
      <c r="H14" s="92"/>
      <c r="I14" s="91"/>
    </row>
    <row r="15" spans="2:12" s="82" customFormat="1">
      <c r="B15" s="112" t="s">
        <v>67</v>
      </c>
      <c r="C15" s="62" t="s">
        <v>66</v>
      </c>
      <c r="D15" s="113"/>
      <c r="H15" s="109">
        <f>'(Abs)'!J139</f>
        <v>0</v>
      </c>
      <c r="I15" s="111" t="s">
        <v>11</v>
      </c>
    </row>
    <row r="16" spans="2:12" s="82" customFormat="1">
      <c r="B16" s="112" t="s">
        <v>65</v>
      </c>
      <c r="C16" s="62" t="s">
        <v>78</v>
      </c>
      <c r="D16" s="113"/>
      <c r="H16" s="109">
        <f>'(Abs)'!J183</f>
        <v>0</v>
      </c>
      <c r="I16" s="111" t="s">
        <v>11</v>
      </c>
    </row>
    <row r="17" spans="2:9" s="82" customFormat="1">
      <c r="B17" s="112"/>
      <c r="C17" s="62"/>
      <c r="D17" s="113"/>
      <c r="H17" s="109"/>
      <c r="I17" s="111"/>
    </row>
    <row r="18" spans="2:9" s="82" customFormat="1">
      <c r="B18" s="88"/>
      <c r="C18" s="43"/>
      <c r="H18" s="92"/>
      <c r="I18" s="111"/>
    </row>
    <row r="19" spans="2:9">
      <c r="C19" s="45" t="s">
        <v>129</v>
      </c>
      <c r="I19" s="62"/>
    </row>
    <row r="20" spans="2:9">
      <c r="B20" s="112" t="s">
        <v>67</v>
      </c>
      <c r="C20" s="62" t="s">
        <v>77</v>
      </c>
      <c r="D20" s="62"/>
      <c r="H20" s="110">
        <f>'(Abs)'!J194</f>
        <v>12980</v>
      </c>
      <c r="I20" s="111" t="s">
        <v>11</v>
      </c>
    </row>
    <row r="21" spans="2:9">
      <c r="B21" s="112" t="s">
        <v>65</v>
      </c>
      <c r="C21" s="62" t="s">
        <v>64</v>
      </c>
      <c r="D21" s="62"/>
      <c r="H21" s="110">
        <f>'(Abs)'!J217</f>
        <v>0</v>
      </c>
      <c r="I21" s="111" t="s">
        <v>11</v>
      </c>
    </row>
    <row r="22" spans="2:9">
      <c r="B22" s="112"/>
      <c r="C22" s="62"/>
      <c r="D22" s="62"/>
      <c r="H22" s="110"/>
      <c r="I22" s="83"/>
    </row>
    <row r="23" spans="2:9">
      <c r="B23" s="88"/>
      <c r="H23" s="93"/>
      <c r="I23" s="83"/>
    </row>
    <row r="24" spans="2:9">
      <c r="C24" s="45"/>
    </row>
    <row r="25" spans="2:9">
      <c r="B25" s="112"/>
      <c r="C25" s="62"/>
      <c r="D25" s="62"/>
      <c r="H25" s="110"/>
      <c r="I25" s="111"/>
    </row>
    <row r="26" spans="2:9">
      <c r="B26" s="88"/>
      <c r="H26" s="93"/>
      <c r="I26" s="83"/>
    </row>
    <row r="27" spans="2:9">
      <c r="C27" s="45"/>
    </row>
    <row r="28" spans="2:9">
      <c r="B28" s="112"/>
      <c r="C28" s="62"/>
      <c r="D28" s="62"/>
      <c r="H28" s="110"/>
      <c r="I28" s="111"/>
    </row>
    <row r="29" spans="2:9" s="82" customFormat="1">
      <c r="B29" s="112"/>
      <c r="C29" s="62"/>
      <c r="D29" s="62"/>
      <c r="E29" s="43"/>
      <c r="F29" s="43"/>
      <c r="G29" s="43"/>
      <c r="H29" s="110"/>
      <c r="I29" s="111"/>
    </row>
    <row r="30" spans="2:9" s="82" customFormat="1">
      <c r="B30" s="88"/>
      <c r="C30" s="43"/>
      <c r="D30" s="43"/>
      <c r="E30" s="43"/>
      <c r="F30" s="43"/>
      <c r="G30" s="43"/>
      <c r="H30" s="110"/>
      <c r="I30" s="111"/>
    </row>
    <row r="31" spans="2:9" s="82" customFormat="1">
      <c r="B31" s="43"/>
      <c r="C31" s="45"/>
      <c r="D31" s="43"/>
      <c r="E31" s="43"/>
      <c r="F31" s="43"/>
      <c r="G31" s="43"/>
      <c r="H31" s="43"/>
      <c r="I31" s="43"/>
    </row>
    <row r="32" spans="2:9" s="82" customFormat="1">
      <c r="B32" s="112"/>
      <c r="C32" s="62"/>
      <c r="D32" s="62"/>
      <c r="E32" s="43"/>
      <c r="F32" s="43"/>
      <c r="G32" s="43"/>
      <c r="H32" s="110"/>
      <c r="I32" s="111"/>
    </row>
    <row r="33" spans="1:11" s="82" customFormat="1" ht="16.5" thickBot="1">
      <c r="B33" s="88"/>
      <c r="C33" s="43"/>
      <c r="D33" s="43"/>
      <c r="E33" s="43"/>
      <c r="F33" s="43"/>
      <c r="G33" s="43"/>
      <c r="H33" s="110"/>
      <c r="I33" s="111"/>
    </row>
    <row r="34" spans="1:11" s="82" customFormat="1" ht="16.5" thickBot="1">
      <c r="F34" s="113"/>
      <c r="G34" s="101" t="s">
        <v>63</v>
      </c>
      <c r="H34" s="90" t="e">
        <f>SUM(H11:H32)</f>
        <v>#REF!</v>
      </c>
      <c r="I34" s="89" t="s">
        <v>11</v>
      </c>
      <c r="J34" s="84"/>
      <c r="K34" s="83"/>
    </row>
    <row r="35" spans="1:11" s="82" customFormat="1" ht="16.5" thickBot="1">
      <c r="F35" s="113"/>
      <c r="G35" s="101"/>
      <c r="H35" s="85"/>
      <c r="I35" s="83"/>
      <c r="J35" s="84"/>
      <c r="K35" s="83"/>
    </row>
    <row r="36" spans="1:11" s="82" customFormat="1" ht="16.5" thickBot="1">
      <c r="F36" s="113"/>
      <c r="G36" s="112" t="s">
        <v>62</v>
      </c>
      <c r="H36" s="87" t="e">
        <f>ROUND(SUM(H34),-3)</f>
        <v>#REF!</v>
      </c>
      <c r="I36" s="86" t="s">
        <v>11</v>
      </c>
      <c r="J36" s="84"/>
      <c r="K36" s="83"/>
    </row>
    <row r="37" spans="1:11" s="82" customFormat="1">
      <c r="F37" s="113"/>
      <c r="G37" s="112"/>
      <c r="H37" s="107"/>
      <c r="I37" s="108"/>
      <c r="J37" s="84"/>
      <c r="K37" s="83"/>
    </row>
    <row r="38" spans="1:11" s="82" customFormat="1">
      <c r="G38" s="88"/>
      <c r="H38" s="107"/>
      <c r="I38" s="108"/>
      <c r="J38" s="84"/>
      <c r="K38" s="83"/>
    </row>
    <row r="39" spans="1:11" s="82" customFormat="1">
      <c r="G39" s="88"/>
      <c r="H39" s="107"/>
      <c r="I39" s="108"/>
      <c r="J39" s="84"/>
      <c r="K39" s="83"/>
    </row>
    <row r="40" spans="1:11" s="82" customFormat="1">
      <c r="A40" s="43"/>
      <c r="B40" s="80"/>
      <c r="C40" s="78" t="s">
        <v>61</v>
      </c>
      <c r="D40" s="78"/>
      <c r="E40" s="79"/>
      <c r="F40" s="43"/>
      <c r="G40" s="206" t="s">
        <v>60</v>
      </c>
      <c r="H40" s="206"/>
      <c r="I40" s="206"/>
      <c r="J40" s="206"/>
      <c r="K40" s="206"/>
    </row>
    <row r="41" spans="1:11">
      <c r="A41" s="205" t="s">
        <v>73</v>
      </c>
      <c r="B41" s="205"/>
      <c r="C41" s="205"/>
      <c r="D41" s="205"/>
      <c r="E41" s="205"/>
      <c r="F41" s="77"/>
      <c r="G41" s="205" t="s">
        <v>74</v>
      </c>
      <c r="H41" s="205"/>
      <c r="I41" s="205"/>
      <c r="J41" s="205"/>
      <c r="K41" s="205"/>
    </row>
    <row r="42" spans="1:11">
      <c r="C42" s="77" t="s">
        <v>59</v>
      </c>
      <c r="D42" s="77"/>
      <c r="E42" s="77"/>
      <c r="G42" s="205" t="s">
        <v>59</v>
      </c>
      <c r="H42" s="205"/>
      <c r="I42" s="205"/>
      <c r="J42" s="205"/>
      <c r="K42" s="205"/>
    </row>
    <row r="44" spans="1:11">
      <c r="F44" s="81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K543"/>
  <sheetViews>
    <sheetView tabSelected="1" view="pageBreakPreview" workbookViewId="0">
      <selection activeCell="A220" sqref="A220"/>
    </sheetView>
  </sheetViews>
  <sheetFormatPr defaultRowHeight="15"/>
  <cols>
    <col min="1" max="1" width="5.7109375" style="14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4" t="s">
        <v>8</v>
      </c>
      <c r="B1" s="14"/>
      <c r="C1" s="211" t="s">
        <v>197</v>
      </c>
      <c r="D1" s="211"/>
      <c r="E1" s="211"/>
      <c r="F1" s="211"/>
      <c r="G1" s="211"/>
      <c r="H1" s="211"/>
      <c r="I1" s="211"/>
      <c r="J1" s="211"/>
      <c r="K1" s="211"/>
    </row>
    <row r="2" spans="1:11" ht="32.25" customHeight="1"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7.25" customHeight="1">
      <c r="C3" s="179"/>
      <c r="D3" s="179"/>
      <c r="E3" s="179"/>
      <c r="F3" s="179"/>
      <c r="G3" s="179"/>
      <c r="H3" s="179"/>
      <c r="I3" s="179"/>
      <c r="J3" s="179"/>
      <c r="K3" s="179"/>
    </row>
    <row r="4" spans="1:11" ht="15" customHeight="1" thickBot="1">
      <c r="C4" s="14"/>
      <c r="D4" s="178" t="s">
        <v>323</v>
      </c>
      <c r="E4" s="3"/>
      <c r="F4" s="3"/>
      <c r="G4" s="4"/>
      <c r="H4" s="45"/>
    </row>
    <row r="5" spans="1:11" ht="15" customHeight="1" thickBot="1">
      <c r="A5" s="16" t="s">
        <v>7</v>
      </c>
      <c r="B5" s="17" t="s">
        <v>16</v>
      </c>
      <c r="C5" s="9"/>
      <c r="D5" s="18" t="s">
        <v>15</v>
      </c>
      <c r="E5" s="9"/>
      <c r="F5" s="9" t="s">
        <v>14</v>
      </c>
      <c r="G5" s="18"/>
      <c r="H5" s="41"/>
      <c r="I5" s="11" t="s">
        <v>12</v>
      </c>
      <c r="J5" s="9" t="s">
        <v>13</v>
      </c>
      <c r="K5" s="10"/>
    </row>
    <row r="6" spans="1:11" ht="18" customHeight="1">
      <c r="A6" s="15"/>
      <c r="B6" s="104" t="s">
        <v>85</v>
      </c>
      <c r="D6" s="15"/>
      <c r="E6" s="15"/>
      <c r="F6" s="15"/>
      <c r="G6" s="15"/>
      <c r="H6" s="13"/>
      <c r="I6" s="15"/>
      <c r="J6" s="15"/>
      <c r="K6" s="15"/>
    </row>
    <row r="7" spans="1:11" ht="14.1" customHeight="1">
      <c r="A7" s="15"/>
      <c r="B7" s="104" t="s">
        <v>55</v>
      </c>
      <c r="D7" s="15"/>
      <c r="E7" s="15"/>
      <c r="F7" s="15"/>
      <c r="G7" s="15"/>
      <c r="H7" s="13"/>
      <c r="I7" s="15"/>
      <c r="J7" s="15"/>
      <c r="K7" s="15"/>
    </row>
    <row r="8" spans="1:11" ht="14.1" customHeight="1">
      <c r="A8" s="115">
        <v>1</v>
      </c>
      <c r="B8" s="46" t="s">
        <v>136</v>
      </c>
      <c r="C8" s="135"/>
      <c r="D8" s="125"/>
      <c r="E8" s="120"/>
      <c r="F8" s="49"/>
      <c r="G8" s="50"/>
      <c r="H8" s="51"/>
      <c r="I8" s="119"/>
      <c r="J8" s="52"/>
      <c r="K8" s="53"/>
    </row>
    <row r="9" spans="1:11" ht="14.1" customHeight="1">
      <c r="A9" s="115"/>
      <c r="B9" s="46" t="s">
        <v>137</v>
      </c>
      <c r="C9" s="135"/>
      <c r="D9" s="125">
        <f>Mes!J21</f>
        <v>685</v>
      </c>
      <c r="E9" s="120" t="s">
        <v>10</v>
      </c>
      <c r="F9" s="49">
        <v>786</v>
      </c>
      <c r="G9" s="50" t="s">
        <v>9</v>
      </c>
      <c r="H9" s="51">
        <v>50</v>
      </c>
      <c r="I9" s="119" t="s">
        <v>96</v>
      </c>
      <c r="J9" s="52">
        <f>IF(MID(I9,1,2)=("P."),(ROUND(D9*((F9)+(H9/100)),)),IF(MID(I9,1,2)=("%o"),(ROUND(D9*(((F9)+(H9/100))/1000),)),IF(MID(I9,1,2)=("Ea"),(ROUND(D9*((F9)+(H9/100)),)),ROUND(D9*(((F9)+(H9/100))/100),))))</f>
        <v>5388</v>
      </c>
      <c r="K9" s="53" t="s">
        <v>11</v>
      </c>
    </row>
    <row r="10" spans="1:11" ht="14.1" customHeight="1">
      <c r="A10" s="115"/>
      <c r="B10" s="46"/>
      <c r="C10" s="135"/>
      <c r="D10" s="47" t="s">
        <v>366</v>
      </c>
      <c r="E10" s="120"/>
      <c r="F10" s="49"/>
      <c r="G10" s="50"/>
      <c r="H10" s="51"/>
      <c r="I10" s="119"/>
      <c r="J10" s="52"/>
      <c r="K10" s="53"/>
    </row>
    <row r="11" spans="1:11" ht="14.1" customHeight="1">
      <c r="A11" s="115">
        <v>2</v>
      </c>
      <c r="B11" s="46" t="s">
        <v>174</v>
      </c>
      <c r="C11" s="46"/>
      <c r="D11" s="125"/>
      <c r="E11" s="48"/>
      <c r="F11" s="49"/>
      <c r="G11" s="50"/>
      <c r="H11" s="51"/>
      <c r="I11" s="119"/>
      <c r="J11" s="52"/>
      <c r="K11" s="57"/>
    </row>
    <row r="12" spans="1:11" ht="14.1" customHeight="1">
      <c r="A12" s="115"/>
      <c r="B12" s="46" t="s">
        <v>175</v>
      </c>
      <c r="C12" s="46"/>
      <c r="D12" s="125"/>
      <c r="E12" s="48"/>
      <c r="F12" s="49"/>
      <c r="G12" s="50"/>
      <c r="H12" s="51"/>
      <c r="I12" s="119"/>
      <c r="J12" s="52"/>
      <c r="K12" s="57"/>
    </row>
    <row r="13" spans="1:11" ht="14.1" customHeight="1">
      <c r="A13" s="115"/>
      <c r="B13" s="46" t="s">
        <v>176</v>
      </c>
      <c r="C13" s="46"/>
      <c r="D13" s="125"/>
      <c r="E13" s="48"/>
      <c r="F13" s="49"/>
      <c r="G13" s="50"/>
      <c r="H13" s="51"/>
      <c r="I13" s="119"/>
      <c r="J13" s="52"/>
      <c r="K13" s="57"/>
    </row>
    <row r="14" spans="1:11" ht="14.1" customHeight="1">
      <c r="A14" s="115"/>
      <c r="B14" s="46" t="s">
        <v>177</v>
      </c>
      <c r="C14" s="46"/>
      <c r="D14" s="125"/>
      <c r="E14" s="48"/>
      <c r="F14" s="49"/>
      <c r="G14" s="50"/>
      <c r="H14" s="51"/>
      <c r="I14" s="119"/>
      <c r="J14" s="52"/>
      <c r="K14" s="57"/>
    </row>
    <row r="15" spans="1:11" ht="14.1" customHeight="1">
      <c r="A15" s="115"/>
      <c r="B15" s="46" t="s">
        <v>178</v>
      </c>
      <c r="C15" s="46"/>
      <c r="D15" s="125">
        <f>Mes!J26</f>
        <v>16.75</v>
      </c>
      <c r="E15" s="120" t="s">
        <v>173</v>
      </c>
      <c r="F15" s="49">
        <v>15771</v>
      </c>
      <c r="G15" s="50" t="s">
        <v>9</v>
      </c>
      <c r="H15" s="51">
        <v>1</v>
      </c>
      <c r="I15" s="119" t="s">
        <v>179</v>
      </c>
      <c r="J15" s="52">
        <f>IF(MID(I15,1,2)=("P."),(ROUND(D15*((F15)+(H15/100)),)),IF(MID(I15,1,2)=("%o"),(ROUND(D15*(((F15)+(H15/100))/1000),)),IF(MID(I15,1,2)=("Ea"),(ROUND(D15*((F15)+(H15/100)),)),ROUND(D15*(((F15)+(H15/100))/100),))))</f>
        <v>2642</v>
      </c>
      <c r="K15" s="53" t="s">
        <v>11</v>
      </c>
    </row>
    <row r="16" spans="1:11" ht="14.1" customHeight="1">
      <c r="A16" s="115"/>
      <c r="B16" s="46"/>
      <c r="C16" s="46"/>
      <c r="D16" s="47" t="s">
        <v>365</v>
      </c>
      <c r="E16" s="120"/>
      <c r="F16" s="49"/>
      <c r="G16" s="50"/>
      <c r="H16" s="51"/>
      <c r="I16" s="119"/>
      <c r="J16" s="52"/>
      <c r="K16" s="53"/>
    </row>
    <row r="17" spans="1:11" ht="14.1" customHeight="1">
      <c r="A17" s="115">
        <v>3</v>
      </c>
      <c r="B17" s="1" t="s">
        <v>147</v>
      </c>
      <c r="C17" s="46"/>
      <c r="D17" s="125"/>
      <c r="E17" s="120"/>
      <c r="F17" s="49"/>
      <c r="G17" s="50"/>
      <c r="H17" s="51"/>
      <c r="I17" s="119"/>
      <c r="J17" s="52"/>
      <c r="K17" s="53"/>
    </row>
    <row r="18" spans="1:11" ht="14.1" customHeight="1">
      <c r="A18" s="115"/>
      <c r="B18" s="1" t="s">
        <v>148</v>
      </c>
      <c r="C18" s="46"/>
      <c r="D18" s="125">
        <f>Mes!J31</f>
        <v>67</v>
      </c>
      <c r="E18" s="120" t="s">
        <v>10</v>
      </c>
      <c r="F18" s="49">
        <v>3015</v>
      </c>
      <c r="G18" s="50" t="s">
        <v>9</v>
      </c>
      <c r="H18" s="51">
        <v>76</v>
      </c>
      <c r="I18" s="119" t="s">
        <v>96</v>
      </c>
      <c r="J18" s="52">
        <f>IF(MID(I18,1,2)=("P."),(ROUND(D18*((F18)+(H18/100)),)),IF(MID(I18,1,2)=("%o"),(ROUND(D18*(((F18)+(H18/100))/1000),)),IF(MID(I18,1,2)=("Ea"),(ROUND(D18*((F18)+(H18/100)),)),ROUND(D18*(((F18)+(H18/100))/100),))))</f>
        <v>2021</v>
      </c>
      <c r="K18" s="53" t="s">
        <v>11</v>
      </c>
    </row>
    <row r="19" spans="1:11" ht="14.1" customHeight="1">
      <c r="A19" s="115"/>
      <c r="C19" s="46"/>
      <c r="D19" s="47" t="s">
        <v>367</v>
      </c>
      <c r="E19" s="120"/>
      <c r="F19" s="49"/>
      <c r="G19" s="50"/>
      <c r="H19" s="51"/>
      <c r="I19" s="119"/>
      <c r="J19" s="52"/>
      <c r="K19" s="53"/>
    </row>
    <row r="20" spans="1:11" ht="14.1" customHeight="1">
      <c r="A20" s="115">
        <v>4</v>
      </c>
      <c r="B20" s="46" t="s">
        <v>149</v>
      </c>
      <c r="C20" s="46"/>
      <c r="D20" s="125"/>
      <c r="E20" s="120"/>
      <c r="F20" s="49"/>
      <c r="G20" s="50"/>
      <c r="H20" s="51"/>
      <c r="I20" s="119"/>
      <c r="J20" s="52"/>
      <c r="K20" s="53"/>
    </row>
    <row r="21" spans="1:11" ht="14.1" customHeight="1">
      <c r="A21" s="115"/>
      <c r="B21" s="46" t="s">
        <v>150</v>
      </c>
      <c r="C21" s="46"/>
      <c r="D21" s="125"/>
      <c r="E21" s="120"/>
      <c r="F21" s="49"/>
      <c r="G21" s="50"/>
      <c r="H21" s="51"/>
      <c r="I21" s="119"/>
      <c r="J21" s="52"/>
      <c r="K21" s="53"/>
    </row>
    <row r="22" spans="1:11" ht="14.1" customHeight="1">
      <c r="A22" s="115"/>
      <c r="B22" s="46" t="s">
        <v>151</v>
      </c>
      <c r="C22" s="46"/>
      <c r="D22" s="125"/>
      <c r="E22" s="120"/>
      <c r="F22" s="49"/>
      <c r="G22" s="50"/>
      <c r="H22" s="51"/>
      <c r="I22" s="119"/>
      <c r="J22" s="52"/>
      <c r="K22" s="53"/>
    </row>
    <row r="23" spans="1:11" ht="14.1" customHeight="1">
      <c r="A23" s="115"/>
      <c r="B23" s="46" t="s">
        <v>152</v>
      </c>
      <c r="C23" s="46"/>
      <c r="D23" s="125"/>
      <c r="E23" s="120"/>
      <c r="F23" s="49"/>
      <c r="G23" s="50"/>
      <c r="H23" s="51"/>
      <c r="I23" s="119"/>
      <c r="J23" s="52"/>
      <c r="K23" s="53"/>
    </row>
    <row r="24" spans="1:11" ht="14.1" customHeight="1">
      <c r="A24" s="115"/>
      <c r="B24" s="46" t="s">
        <v>153</v>
      </c>
      <c r="C24" s="46"/>
      <c r="D24" s="125"/>
      <c r="E24" s="120"/>
      <c r="F24" s="49"/>
      <c r="G24" s="50"/>
      <c r="H24" s="51"/>
      <c r="I24" s="119"/>
      <c r="J24" s="52"/>
      <c r="K24" s="53"/>
    </row>
    <row r="25" spans="1:11" ht="14.1" customHeight="1">
      <c r="A25" s="115"/>
      <c r="B25" s="46" t="s">
        <v>154</v>
      </c>
      <c r="C25" s="46"/>
      <c r="D25" s="125"/>
      <c r="E25" s="120"/>
      <c r="F25" s="49"/>
      <c r="G25" s="50"/>
      <c r="H25" s="51"/>
      <c r="I25" s="119"/>
      <c r="J25" s="52"/>
      <c r="K25" s="53"/>
    </row>
    <row r="26" spans="1:11" ht="14.1" customHeight="1">
      <c r="A26" s="115"/>
      <c r="B26" s="46" t="s">
        <v>155</v>
      </c>
      <c r="C26" s="46"/>
      <c r="D26" s="125"/>
      <c r="E26" s="120"/>
      <c r="F26" s="49"/>
      <c r="G26" s="50"/>
      <c r="H26" s="51"/>
      <c r="I26" s="119"/>
      <c r="J26" s="52"/>
      <c r="K26" s="53"/>
    </row>
    <row r="27" spans="1:11" ht="14.1" customHeight="1">
      <c r="A27" s="115"/>
      <c r="B27" s="46" t="s">
        <v>156</v>
      </c>
      <c r="C27" s="46"/>
      <c r="D27" s="125">
        <f>Mes!J35</f>
        <v>16.5</v>
      </c>
      <c r="E27" s="120" t="s">
        <v>25</v>
      </c>
      <c r="F27" s="49">
        <v>228</v>
      </c>
      <c r="G27" s="50" t="s">
        <v>9</v>
      </c>
      <c r="H27" s="51">
        <v>90</v>
      </c>
      <c r="I27" s="119" t="s">
        <v>117</v>
      </c>
      <c r="J27" s="52">
        <f>IF(MID(I27,1,2)=("P."),(ROUND(D27*((F27)+(H27/100)),)),IF(MID(I27,1,2)=("%o"),(ROUND(D27*(((F27)+(H27/100))/1000),)),IF(MID(I27,1,2)=("Ea"),(ROUND(D27*((F27)+(H27/100)),)),ROUND(D27*(((F27)+(H27/100))/100),))))</f>
        <v>3777</v>
      </c>
      <c r="K27" s="53" t="s">
        <v>11</v>
      </c>
    </row>
    <row r="28" spans="1:11" ht="14.1" customHeight="1">
      <c r="A28" s="115"/>
      <c r="B28" s="46"/>
      <c r="C28" s="46"/>
      <c r="D28" s="47" t="s">
        <v>368</v>
      </c>
      <c r="E28" s="120"/>
      <c r="F28" s="49"/>
      <c r="G28" s="50"/>
      <c r="H28" s="51"/>
      <c r="I28" s="119"/>
      <c r="J28" s="52"/>
      <c r="K28" s="53"/>
    </row>
    <row r="29" spans="1:11" ht="14.1" customHeight="1">
      <c r="A29" s="115">
        <v>5</v>
      </c>
      <c r="B29" s="46" t="s">
        <v>138</v>
      </c>
      <c r="C29" s="135"/>
      <c r="D29" s="125"/>
      <c r="E29" s="120"/>
      <c r="F29" s="49"/>
      <c r="G29" s="50"/>
      <c r="H29" s="51"/>
      <c r="I29" s="119"/>
      <c r="J29" s="52"/>
      <c r="K29" s="53"/>
    </row>
    <row r="30" spans="1:11" ht="14.1" customHeight="1">
      <c r="A30" s="115"/>
      <c r="B30" s="46" t="s">
        <v>139</v>
      </c>
      <c r="C30" s="135"/>
      <c r="D30" s="125"/>
      <c r="E30" s="120"/>
      <c r="F30" s="49"/>
      <c r="G30" s="50"/>
      <c r="H30" s="51"/>
      <c r="I30" s="119"/>
      <c r="J30" s="52"/>
      <c r="K30" s="53"/>
    </row>
    <row r="31" spans="1:11" ht="14.1" customHeight="1">
      <c r="A31" s="115"/>
      <c r="B31" s="46" t="s">
        <v>140</v>
      </c>
      <c r="C31" s="135"/>
      <c r="D31" s="125"/>
      <c r="E31" s="120"/>
      <c r="F31" s="49"/>
      <c r="G31" s="50"/>
      <c r="H31" s="51"/>
      <c r="I31" s="119"/>
      <c r="J31" s="52"/>
      <c r="K31" s="53"/>
    </row>
    <row r="32" spans="1:11" ht="14.1" customHeight="1">
      <c r="A32" s="115"/>
      <c r="B32" s="46" t="s">
        <v>141</v>
      </c>
      <c r="C32" s="135"/>
      <c r="D32" s="125"/>
      <c r="E32" s="120"/>
      <c r="F32" s="49"/>
      <c r="G32" s="50"/>
      <c r="H32" s="51"/>
      <c r="I32" s="119"/>
      <c r="J32" s="52"/>
      <c r="K32" s="53"/>
    </row>
    <row r="33" spans="1:11" ht="14.1" customHeight="1">
      <c r="A33" s="115"/>
      <c r="B33" s="46" t="s">
        <v>142</v>
      </c>
      <c r="C33" s="135"/>
      <c r="D33" s="125"/>
      <c r="E33" s="120"/>
      <c r="F33" s="49"/>
      <c r="G33" s="50"/>
      <c r="H33" s="51"/>
      <c r="I33" s="119"/>
      <c r="J33" s="52"/>
      <c r="K33" s="53"/>
    </row>
    <row r="34" spans="1:11" ht="14.1" customHeight="1">
      <c r="A34" s="115"/>
      <c r="B34" s="46" t="s">
        <v>143</v>
      </c>
      <c r="C34" s="135"/>
      <c r="D34" s="46"/>
      <c r="E34" s="46"/>
      <c r="F34" s="46"/>
      <c r="G34" s="46"/>
      <c r="H34" s="46"/>
      <c r="I34" s="46"/>
      <c r="J34" s="46"/>
      <c r="K34" s="46"/>
    </row>
    <row r="35" spans="1:11" ht="14.1" customHeight="1">
      <c r="A35" s="115"/>
      <c r="B35" s="46" t="s">
        <v>144</v>
      </c>
      <c r="C35" s="135"/>
      <c r="D35" s="125"/>
      <c r="E35" s="120"/>
      <c r="F35" s="49"/>
      <c r="G35" s="50"/>
      <c r="H35" s="51"/>
      <c r="I35" s="119"/>
      <c r="J35" s="52"/>
      <c r="K35" s="53"/>
    </row>
    <row r="36" spans="1:11" ht="14.1" customHeight="1">
      <c r="A36" s="115"/>
      <c r="B36" s="46" t="s">
        <v>145</v>
      </c>
      <c r="C36" s="135"/>
      <c r="D36" s="125">
        <f>Mes!J40</f>
        <v>17.5</v>
      </c>
      <c r="E36" s="120" t="s">
        <v>10</v>
      </c>
      <c r="F36" s="49">
        <v>856</v>
      </c>
      <c r="G36" s="50" t="s">
        <v>9</v>
      </c>
      <c r="H36" s="51">
        <v>53</v>
      </c>
      <c r="I36" s="119" t="s">
        <v>6</v>
      </c>
      <c r="J36" s="52">
        <f>IF(MID(I36,1,2)=("P."),(ROUND(D36*((F36)+(H36/100)),)),IF(MID(I36,1,2)=("%o"),(ROUND(D36*(((F36)+(H36/100))/1000),)),IF(MID(I36,1,2)=("Ea"),(ROUND(D36*((F36)+(H36/100)),)),ROUND(D36*(((F36)+(H36/100))/100),))))</f>
        <v>14989</v>
      </c>
      <c r="K36" s="53" t="s">
        <v>11</v>
      </c>
    </row>
    <row r="37" spans="1:11" ht="14.1" customHeight="1">
      <c r="A37" s="115"/>
      <c r="B37" s="46"/>
      <c r="C37" s="135"/>
      <c r="D37" s="47" t="s">
        <v>369</v>
      </c>
      <c r="E37" s="120"/>
      <c r="F37" s="49"/>
      <c r="G37" s="50"/>
      <c r="H37" s="51"/>
      <c r="I37" s="119"/>
      <c r="J37" s="52"/>
      <c r="K37" s="53"/>
    </row>
    <row r="38" spans="1:11" ht="14.1" customHeight="1">
      <c r="A38" s="115">
        <v>6</v>
      </c>
      <c r="B38" s="123" t="s">
        <v>94</v>
      </c>
      <c r="C38" s="124"/>
      <c r="D38" s="125"/>
      <c r="E38" s="120"/>
      <c r="F38" s="49"/>
      <c r="G38" s="50"/>
      <c r="H38" s="51"/>
      <c r="I38" s="119"/>
      <c r="J38" s="52"/>
      <c r="K38" s="53"/>
    </row>
    <row r="39" spans="1:11" ht="14.1" customHeight="1">
      <c r="A39" s="115"/>
      <c r="B39" s="124" t="s">
        <v>95</v>
      </c>
      <c r="C39" s="124"/>
      <c r="D39" s="125">
        <f>Mes!J52</f>
        <v>733.5</v>
      </c>
      <c r="E39" s="120" t="s">
        <v>10</v>
      </c>
      <c r="F39" s="49">
        <v>226</v>
      </c>
      <c r="G39" s="50" t="s">
        <v>9</v>
      </c>
      <c r="H39" s="51">
        <v>88</v>
      </c>
      <c r="I39" s="119" t="s">
        <v>96</v>
      </c>
      <c r="J39" s="52">
        <f>IF(MID(I39,1,2)=("P."),(ROUND(D39*((F39)+(H39/100)),)),IF(MID(I39,1,2)=("%o"),(ROUND(D39*(((F39)+(H39/100))/1000),)),IF(MID(I39,1,2)=("Ea"),(ROUND(D39*((F39)+(H39/100)),)),ROUND(D39*(((F39)+(H39/100))/100),))))</f>
        <v>1664</v>
      </c>
      <c r="K39" s="53" t="s">
        <v>11</v>
      </c>
    </row>
    <row r="40" spans="1:11" ht="14.1" customHeight="1">
      <c r="A40" s="115"/>
      <c r="B40" s="124"/>
      <c r="C40" s="124"/>
      <c r="D40" s="47" t="s">
        <v>370</v>
      </c>
      <c r="E40" s="120"/>
      <c r="F40" s="49"/>
      <c r="G40" s="50"/>
      <c r="H40" s="51"/>
      <c r="I40" s="119"/>
      <c r="J40" s="52"/>
      <c r="K40" s="53"/>
    </row>
    <row r="41" spans="1:11" ht="14.1" customHeight="1">
      <c r="A41" s="15">
        <v>7</v>
      </c>
      <c r="B41" s="1" t="s">
        <v>81</v>
      </c>
      <c r="D41" s="15"/>
      <c r="E41" s="15"/>
      <c r="F41" s="15"/>
      <c r="G41" s="15"/>
      <c r="H41" s="13"/>
      <c r="I41" s="15"/>
      <c r="J41" s="15"/>
      <c r="K41" s="15"/>
    </row>
    <row r="42" spans="1:11" ht="14.1" customHeight="1">
      <c r="A42" s="15"/>
      <c r="B42" s="1" t="s">
        <v>82</v>
      </c>
      <c r="D42" s="15"/>
      <c r="E42" s="15"/>
      <c r="F42" s="15"/>
      <c r="G42" s="15"/>
      <c r="H42" s="13"/>
      <c r="I42" s="15"/>
      <c r="J42" s="15"/>
      <c r="K42" s="15"/>
    </row>
    <row r="43" spans="1:11" ht="14.1" customHeight="1">
      <c r="A43" s="15"/>
      <c r="B43" s="1" t="s">
        <v>83</v>
      </c>
      <c r="D43" s="15"/>
      <c r="E43" s="15"/>
      <c r="F43" s="15"/>
      <c r="G43" s="15"/>
      <c r="H43" s="13"/>
      <c r="I43" s="15"/>
      <c r="J43" s="15"/>
      <c r="K43" s="15"/>
    </row>
    <row r="44" spans="1:11" ht="14.1" customHeight="1">
      <c r="A44" s="15"/>
      <c r="B44" s="1" t="s">
        <v>84</v>
      </c>
      <c r="D44" s="125">
        <f>Mes!J55</f>
        <v>733.5</v>
      </c>
      <c r="E44" s="120" t="s">
        <v>10</v>
      </c>
      <c r="F44" s="49">
        <v>2717</v>
      </c>
      <c r="G44" s="50" t="s">
        <v>9</v>
      </c>
      <c r="H44" s="51">
        <v>0</v>
      </c>
      <c r="I44" s="119" t="s">
        <v>96</v>
      </c>
      <c r="J44" s="52">
        <f>IF(MID(I44,1,2)=("P."),(ROUND(D44*((F44)+(H44/100)),)),IF(MID(I44,1,2)=("%o"),(ROUND(D44*(((F44)+(H44/100))/1000),)),IF(MID(I44,1,2)=("Ea"),(ROUND(D44*((F44)+(H44/100)),)),ROUND(D44*(((F44)+(H44/100))/100),))))</f>
        <v>19929</v>
      </c>
      <c r="K44" s="53" t="s">
        <v>11</v>
      </c>
    </row>
    <row r="45" spans="1:11" ht="14.1" customHeight="1">
      <c r="A45" s="115"/>
      <c r="C45" s="46"/>
      <c r="D45" s="47" t="s">
        <v>371</v>
      </c>
      <c r="E45" s="120"/>
      <c r="F45" s="49"/>
      <c r="G45" s="50"/>
      <c r="H45" s="51"/>
      <c r="I45" s="119"/>
      <c r="J45" s="52"/>
      <c r="K45" s="53"/>
    </row>
    <row r="46" spans="1:11" ht="14.1" customHeight="1">
      <c r="A46" s="15"/>
      <c r="B46" s="46"/>
      <c r="C46" s="46"/>
      <c r="D46" s="125"/>
      <c r="E46" s="12"/>
      <c r="F46" s="12"/>
      <c r="G46" s="12"/>
      <c r="H46" s="42"/>
      <c r="I46" s="7" t="s">
        <v>57</v>
      </c>
      <c r="J46" s="39">
        <f>SUM(J9:J44)</f>
        <v>50410</v>
      </c>
      <c r="K46" s="28" t="s">
        <v>11</v>
      </c>
    </row>
    <row r="47" spans="1:11" ht="14.1" customHeight="1" thickBot="1">
      <c r="A47" s="15"/>
      <c r="B47" s="19"/>
      <c r="C47" s="12"/>
      <c r="D47" s="12" t="s">
        <v>324</v>
      </c>
      <c r="E47" s="48"/>
      <c r="F47" s="49"/>
      <c r="G47" s="50"/>
      <c r="H47" s="51"/>
      <c r="I47" s="49"/>
      <c r="J47" s="52"/>
      <c r="K47" s="53"/>
    </row>
    <row r="48" spans="1:11" ht="14.1" customHeight="1" thickBot="1">
      <c r="A48" s="15"/>
      <c r="B48" s="19"/>
      <c r="C48" s="12"/>
      <c r="D48" s="12"/>
      <c r="E48" s="48"/>
      <c r="F48" s="49"/>
      <c r="G48" s="50"/>
      <c r="H48" s="51"/>
      <c r="I48" s="54" t="s">
        <v>24</v>
      </c>
      <c r="J48" s="103"/>
      <c r="K48" s="55"/>
    </row>
    <row r="49" spans="1:11" ht="14.1" customHeight="1">
      <c r="A49" s="15"/>
      <c r="B49" s="104" t="s">
        <v>86</v>
      </c>
      <c r="C49" s="15"/>
      <c r="D49" s="15"/>
      <c r="E49" s="15"/>
      <c r="F49" s="15"/>
      <c r="G49" s="15"/>
      <c r="H49" s="13"/>
      <c r="I49" s="15"/>
      <c r="J49" s="15"/>
      <c r="K49" s="15"/>
    </row>
    <row r="50" spans="1:11" ht="14.1" customHeight="1">
      <c r="A50" s="15"/>
      <c r="B50" s="104" t="s">
        <v>56</v>
      </c>
      <c r="C50" s="15"/>
      <c r="D50" s="15"/>
      <c r="E50" s="2"/>
      <c r="F50" s="36"/>
      <c r="G50" s="37"/>
      <c r="H50" s="42"/>
      <c r="I50" s="38"/>
      <c r="J50" s="33"/>
      <c r="K50" s="8"/>
    </row>
    <row r="51" spans="1:11" ht="14.1" customHeight="1">
      <c r="A51" s="115">
        <v>1</v>
      </c>
      <c r="B51" s="43" t="s">
        <v>157</v>
      </c>
      <c r="C51" s="46"/>
      <c r="D51" s="137"/>
      <c r="E51" s="118"/>
      <c r="F51" s="49"/>
      <c r="G51" s="128"/>
      <c r="H51" s="51"/>
      <c r="I51" s="119"/>
      <c r="J51" s="52"/>
      <c r="K51" s="53"/>
    </row>
    <row r="52" spans="1:11" ht="14.1" customHeight="1">
      <c r="A52" s="115"/>
      <c r="B52" s="43" t="s">
        <v>158</v>
      </c>
      <c r="C52" s="46"/>
      <c r="D52" s="137"/>
      <c r="E52" s="118"/>
      <c r="F52" s="49"/>
      <c r="G52" s="128"/>
      <c r="H52" s="51"/>
      <c r="I52" s="119"/>
      <c r="J52" s="52"/>
      <c r="K52" s="53"/>
    </row>
    <row r="53" spans="1:11" ht="14.1" customHeight="1">
      <c r="A53" s="115"/>
      <c r="B53" s="43" t="s">
        <v>159</v>
      </c>
      <c r="C53" s="46"/>
      <c r="D53" s="137"/>
      <c r="E53" s="118"/>
      <c r="F53" s="49"/>
      <c r="G53" s="128"/>
      <c r="H53" s="51"/>
      <c r="I53" s="119"/>
      <c r="J53" s="52"/>
      <c r="K53" s="53"/>
    </row>
    <row r="54" spans="1:11" ht="14.1" customHeight="1">
      <c r="A54" s="115"/>
      <c r="B54" s="43" t="s">
        <v>160</v>
      </c>
      <c r="C54" s="46"/>
      <c r="D54" s="137"/>
      <c r="E54" s="118"/>
      <c r="F54" s="49"/>
      <c r="G54" s="128"/>
      <c r="H54" s="51"/>
      <c r="I54" s="119"/>
      <c r="J54" s="52"/>
      <c r="K54" s="53"/>
    </row>
    <row r="55" spans="1:11" ht="14.1" customHeight="1">
      <c r="A55" s="115"/>
      <c r="B55" s="43" t="s">
        <v>161</v>
      </c>
      <c r="C55" s="46"/>
      <c r="D55" s="125">
        <f>Mes!J63</f>
        <v>456</v>
      </c>
      <c r="E55" s="120" t="s">
        <v>10</v>
      </c>
      <c r="F55" s="49"/>
      <c r="G55" s="50"/>
      <c r="H55" s="51"/>
      <c r="I55" s="119" t="s">
        <v>6</v>
      </c>
      <c r="J55" s="52"/>
      <c r="K55" s="53"/>
    </row>
    <row r="56" spans="1:11" ht="14.1" customHeight="1">
      <c r="A56" s="115"/>
      <c r="B56" s="43"/>
      <c r="C56" s="46"/>
      <c r="D56" s="137"/>
      <c r="E56" s="118"/>
      <c r="F56" s="49"/>
      <c r="G56" s="128"/>
      <c r="H56" s="51"/>
      <c r="I56" s="119"/>
      <c r="J56" s="52"/>
      <c r="K56" s="53"/>
    </row>
    <row r="57" spans="1:11" ht="14.1" customHeight="1">
      <c r="A57" s="115">
        <v>2</v>
      </c>
      <c r="B57" s="1" t="s">
        <v>239</v>
      </c>
      <c r="C57" s="46"/>
      <c r="D57" s="47"/>
      <c r="E57" s="118"/>
      <c r="F57" s="49"/>
      <c r="G57" s="128"/>
      <c r="H57" s="51"/>
      <c r="I57" s="119"/>
      <c r="J57" s="52"/>
      <c r="K57" s="8"/>
    </row>
    <row r="58" spans="1:11" ht="14.1" customHeight="1">
      <c r="A58" s="115"/>
      <c r="B58" s="46" t="s">
        <v>240</v>
      </c>
      <c r="C58" s="46"/>
      <c r="D58" s="47"/>
      <c r="E58" s="118"/>
      <c r="F58" s="49"/>
      <c r="G58" s="128"/>
      <c r="H58" s="51"/>
      <c r="I58" s="119"/>
      <c r="J58" s="52"/>
    </row>
    <row r="59" spans="1:11" ht="14.1" customHeight="1">
      <c r="A59" s="115"/>
      <c r="B59" s="46" t="s">
        <v>241</v>
      </c>
      <c r="C59" s="46"/>
      <c r="D59" s="47"/>
      <c r="E59" s="118"/>
      <c r="F59" s="49"/>
      <c r="G59" s="128"/>
      <c r="H59" s="51"/>
      <c r="I59" s="119"/>
      <c r="J59" s="52"/>
      <c r="K59" s="57"/>
    </row>
    <row r="60" spans="1:11" ht="14.1" customHeight="1">
      <c r="A60" s="115"/>
      <c r="B60" s="46" t="s">
        <v>242</v>
      </c>
      <c r="C60" s="46"/>
      <c r="D60" s="47"/>
      <c r="E60" s="118"/>
      <c r="F60" s="49"/>
      <c r="G60" s="128"/>
      <c r="H60" s="51"/>
      <c r="I60" s="119"/>
      <c r="J60" s="52"/>
      <c r="K60" s="57"/>
    </row>
    <row r="61" spans="1:11" ht="14.1" customHeight="1">
      <c r="A61" s="115"/>
      <c r="B61" s="46" t="s">
        <v>243</v>
      </c>
      <c r="C61" s="46"/>
      <c r="D61" s="47"/>
      <c r="E61" s="118"/>
      <c r="F61" s="49"/>
      <c r="G61" s="128"/>
      <c r="H61" s="51"/>
      <c r="I61" s="119"/>
      <c r="J61" s="52"/>
      <c r="K61" s="53"/>
    </row>
    <row r="62" spans="1:11" ht="14.1" customHeight="1">
      <c r="A62" s="115"/>
      <c r="B62" s="46" t="s">
        <v>244</v>
      </c>
      <c r="C62" s="46"/>
      <c r="D62" s="47"/>
      <c r="E62" s="118"/>
      <c r="F62" s="49"/>
      <c r="G62" s="128"/>
      <c r="H62" s="51"/>
      <c r="I62" s="119"/>
      <c r="J62" s="52"/>
    </row>
    <row r="63" spans="1:11" ht="14.1" customHeight="1">
      <c r="A63" s="115"/>
      <c r="B63" s="46" t="s">
        <v>245</v>
      </c>
      <c r="C63" s="46"/>
      <c r="D63" s="137">
        <f>Mes!J74</f>
        <v>435.25</v>
      </c>
      <c r="E63" s="118" t="s">
        <v>10</v>
      </c>
      <c r="F63" s="49"/>
      <c r="G63" s="128"/>
      <c r="H63" s="51"/>
      <c r="I63" s="119" t="s">
        <v>6</v>
      </c>
      <c r="J63" s="52"/>
      <c r="K63" s="27"/>
    </row>
    <row r="64" spans="1:11" ht="14.1" customHeight="1">
      <c r="A64" s="15"/>
      <c r="B64" s="114"/>
      <c r="C64" s="46"/>
      <c r="D64" s="47"/>
      <c r="E64" s="2"/>
      <c r="F64" s="36"/>
      <c r="G64" s="37"/>
      <c r="H64" s="42"/>
      <c r="I64" s="38"/>
      <c r="J64" s="33"/>
      <c r="K64" s="8"/>
    </row>
    <row r="65" spans="1:11" ht="14.1" customHeight="1">
      <c r="A65" s="15">
        <v>3</v>
      </c>
      <c r="B65" s="1" t="s">
        <v>246</v>
      </c>
      <c r="C65" s="168"/>
      <c r="D65" s="34"/>
      <c r="E65" s="2"/>
      <c r="F65" s="36"/>
      <c r="G65" s="37"/>
      <c r="H65" s="42"/>
      <c r="I65" s="38"/>
      <c r="J65" s="33"/>
    </row>
    <row r="66" spans="1:11" ht="14.1" customHeight="1">
      <c r="A66" s="15"/>
      <c r="B66" s="169" t="s">
        <v>247</v>
      </c>
      <c r="C66" s="168"/>
      <c r="D66" s="34"/>
      <c r="E66" s="2"/>
      <c r="F66" s="36"/>
      <c r="G66" s="37"/>
      <c r="H66" s="42"/>
      <c r="I66" s="38"/>
      <c r="J66" s="33"/>
    </row>
    <row r="67" spans="1:11" ht="14.1" customHeight="1">
      <c r="A67" s="15"/>
      <c r="B67" s="169" t="s">
        <v>248</v>
      </c>
      <c r="C67" s="168"/>
      <c r="D67" s="34"/>
      <c r="E67" s="2"/>
      <c r="F67" s="36"/>
      <c r="G67" s="37"/>
      <c r="H67" s="42"/>
      <c r="I67" s="38"/>
      <c r="J67" s="33"/>
    </row>
    <row r="68" spans="1:11" ht="14.1" customHeight="1">
      <c r="A68" s="15"/>
      <c r="B68" s="169" t="s">
        <v>249</v>
      </c>
      <c r="C68" s="168"/>
      <c r="D68" s="34"/>
      <c r="E68" s="2"/>
      <c r="F68" s="36"/>
      <c r="G68" s="37"/>
      <c r="H68" s="42"/>
      <c r="I68" s="38"/>
      <c r="J68" s="33"/>
    </row>
    <row r="69" spans="1:11" ht="14.1" customHeight="1">
      <c r="A69" s="15"/>
      <c r="B69" s="169" t="s">
        <v>250</v>
      </c>
      <c r="C69" s="168"/>
      <c r="D69" s="34"/>
      <c r="E69" s="2"/>
      <c r="F69" s="36"/>
      <c r="G69" s="37"/>
      <c r="H69" s="42"/>
      <c r="I69" s="38"/>
      <c r="J69" s="33"/>
    </row>
    <row r="70" spans="1:11" ht="14.1" customHeight="1">
      <c r="A70" s="15"/>
      <c r="B70" s="169" t="s">
        <v>251</v>
      </c>
      <c r="C70" s="168"/>
      <c r="D70" s="34">
        <f>Mes!J84</f>
        <v>248.5</v>
      </c>
      <c r="E70" s="2" t="s">
        <v>10</v>
      </c>
      <c r="F70" s="36"/>
      <c r="G70" s="37"/>
      <c r="H70" s="42"/>
      <c r="I70" s="38" t="s">
        <v>6</v>
      </c>
      <c r="J70" s="33"/>
      <c r="K70" s="8"/>
    </row>
    <row r="71" spans="1:11" ht="14.1" customHeight="1">
      <c r="A71" s="15"/>
      <c r="B71" s="114"/>
      <c r="C71" s="46"/>
      <c r="D71" s="47"/>
      <c r="E71" s="2"/>
      <c r="F71" s="36"/>
      <c r="G71" s="37"/>
      <c r="H71" s="42"/>
      <c r="I71" s="38"/>
      <c r="J71" s="33"/>
      <c r="K71" s="8"/>
    </row>
    <row r="72" spans="1:11" ht="14.1" customHeight="1">
      <c r="A72" s="115">
        <v>4</v>
      </c>
      <c r="B72" s="1" t="s">
        <v>252</v>
      </c>
      <c r="C72" s="46"/>
      <c r="D72" s="137"/>
      <c r="E72" s="118"/>
      <c r="F72" s="49"/>
      <c r="G72" s="128"/>
      <c r="H72" s="51"/>
      <c r="I72" s="119"/>
      <c r="J72" s="52"/>
      <c r="K72" s="53"/>
    </row>
    <row r="73" spans="1:11" ht="14.1" customHeight="1">
      <c r="A73" s="115"/>
      <c r="B73" s="1" t="s">
        <v>253</v>
      </c>
      <c r="C73" s="46"/>
      <c r="D73" s="137"/>
      <c r="E73" s="118"/>
      <c r="F73" s="49"/>
      <c r="G73" s="128"/>
      <c r="H73" s="51"/>
      <c r="I73" s="119"/>
      <c r="J73" s="52"/>
      <c r="K73" s="53"/>
    </row>
    <row r="74" spans="1:11" ht="14.1" customHeight="1">
      <c r="A74" s="115"/>
      <c r="B74" s="1" t="s">
        <v>254</v>
      </c>
      <c r="C74" s="46"/>
      <c r="D74" s="137"/>
      <c r="E74" s="118"/>
      <c r="F74" s="49"/>
      <c r="G74" s="128"/>
      <c r="H74" s="51"/>
      <c r="I74" s="119"/>
      <c r="J74" s="52"/>
      <c r="K74" s="53"/>
    </row>
    <row r="75" spans="1:11" ht="14.1" customHeight="1">
      <c r="A75" s="115"/>
      <c r="B75" s="1" t="s">
        <v>255</v>
      </c>
      <c r="C75" s="46"/>
      <c r="D75" s="137"/>
      <c r="E75" s="118"/>
      <c r="F75" s="49"/>
      <c r="G75" s="128"/>
      <c r="H75" s="51"/>
      <c r="I75" s="119"/>
      <c r="J75" s="52"/>
      <c r="K75" s="53"/>
    </row>
    <row r="76" spans="1:11" ht="14.1" customHeight="1">
      <c r="A76" s="115"/>
      <c r="B76" s="46" t="s">
        <v>256</v>
      </c>
      <c r="C76" s="46"/>
      <c r="D76" s="117"/>
      <c r="E76" s="118"/>
      <c r="F76" s="49"/>
      <c r="G76" s="119"/>
      <c r="H76" s="118"/>
      <c r="I76" s="119"/>
      <c r="J76" s="49"/>
      <c r="K76" s="118"/>
    </row>
    <row r="77" spans="1:11" ht="14.1" customHeight="1">
      <c r="A77" s="115"/>
      <c r="B77" s="46" t="s">
        <v>257</v>
      </c>
      <c r="C77" s="46"/>
      <c r="D77" s="117"/>
      <c r="E77" s="118"/>
      <c r="F77" s="49"/>
      <c r="G77" s="119"/>
      <c r="H77" s="118"/>
      <c r="I77" s="119"/>
      <c r="J77" s="49"/>
      <c r="K77" s="118"/>
    </row>
    <row r="78" spans="1:11" ht="14.1" customHeight="1">
      <c r="A78" s="115"/>
      <c r="B78" s="46" t="s">
        <v>258</v>
      </c>
      <c r="C78" s="46"/>
      <c r="D78" s="117"/>
      <c r="E78" s="118"/>
      <c r="F78" s="49"/>
      <c r="G78" s="119"/>
      <c r="H78" s="118"/>
      <c r="I78" s="119"/>
      <c r="J78" s="49"/>
      <c r="K78" s="118"/>
    </row>
    <row r="79" spans="1:11" ht="14.1" customHeight="1">
      <c r="A79" s="115"/>
      <c r="B79" s="46" t="s">
        <v>259</v>
      </c>
      <c r="C79" s="46"/>
      <c r="D79" s="137">
        <f>Mes!J87</f>
        <v>112</v>
      </c>
      <c r="E79" s="118" t="s">
        <v>10</v>
      </c>
      <c r="F79" s="49"/>
      <c r="G79" s="128"/>
      <c r="H79" s="51"/>
      <c r="I79" s="119" t="s">
        <v>6</v>
      </c>
      <c r="J79" s="52"/>
      <c r="K79" s="53"/>
    </row>
    <row r="80" spans="1:11" ht="14.1" customHeight="1">
      <c r="A80" s="15"/>
      <c r="B80" s="114"/>
      <c r="C80" s="46"/>
      <c r="D80" s="47"/>
      <c r="E80" s="2"/>
      <c r="F80" s="36"/>
      <c r="G80" s="37"/>
      <c r="H80" s="42"/>
      <c r="I80" s="38"/>
      <c r="J80" s="33"/>
      <c r="K80" s="8"/>
    </row>
    <row r="81" spans="1:11" ht="14.1" customHeight="1">
      <c r="A81" s="115">
        <v>5</v>
      </c>
      <c r="B81" s="1" t="s">
        <v>325</v>
      </c>
      <c r="C81" s="46"/>
      <c r="D81" s="137"/>
      <c r="E81" s="118"/>
      <c r="F81" s="49"/>
      <c r="G81" s="128"/>
      <c r="H81" s="51"/>
      <c r="I81" s="119"/>
      <c r="J81" s="52"/>
      <c r="K81" s="53"/>
    </row>
    <row r="82" spans="1:11" ht="14.1" customHeight="1">
      <c r="A82" s="115"/>
      <c r="B82" s="1" t="s">
        <v>326</v>
      </c>
      <c r="C82" s="46"/>
      <c r="D82" s="137"/>
      <c r="E82" s="118"/>
      <c r="F82" s="49"/>
      <c r="G82" s="128"/>
      <c r="H82" s="51"/>
      <c r="I82" s="119"/>
      <c r="J82" s="52"/>
      <c r="K82" s="53"/>
    </row>
    <row r="83" spans="1:11" ht="14.1" customHeight="1">
      <c r="A83" s="115"/>
      <c r="B83" s="1" t="s">
        <v>327</v>
      </c>
      <c r="C83" s="46"/>
      <c r="D83" s="137"/>
      <c r="E83" s="118"/>
      <c r="F83" s="49"/>
      <c r="G83" s="128"/>
      <c r="H83" s="51"/>
      <c r="I83" s="119"/>
      <c r="J83" s="52"/>
      <c r="K83" s="53"/>
    </row>
    <row r="84" spans="1:11" ht="14.1" customHeight="1">
      <c r="A84" s="115"/>
      <c r="B84" s="1" t="s">
        <v>328</v>
      </c>
      <c r="C84" s="46"/>
      <c r="D84" s="137"/>
      <c r="E84" s="118"/>
      <c r="F84" s="49"/>
      <c r="G84" s="128"/>
      <c r="H84" s="51"/>
      <c r="I84" s="119"/>
      <c r="J84" s="52"/>
      <c r="K84" s="53"/>
    </row>
    <row r="85" spans="1:11" ht="14.1" customHeight="1">
      <c r="A85" s="115"/>
      <c r="B85" s="1" t="s">
        <v>329</v>
      </c>
      <c r="C85" s="46"/>
      <c r="D85" s="137"/>
      <c r="E85" s="118"/>
      <c r="F85" s="49"/>
      <c r="G85" s="128"/>
      <c r="H85" s="51"/>
      <c r="I85" s="119"/>
      <c r="J85" s="52"/>
      <c r="K85" s="53"/>
    </row>
    <row r="86" spans="1:11" ht="14.1" customHeight="1">
      <c r="A86" s="115"/>
      <c r="B86" s="1" t="s">
        <v>330</v>
      </c>
      <c r="C86" s="46"/>
      <c r="D86" s="34">
        <f>Mes!J97</f>
        <v>211.5</v>
      </c>
      <c r="E86" s="35" t="s">
        <v>10</v>
      </c>
      <c r="F86" s="36"/>
      <c r="G86" s="37"/>
      <c r="H86" s="42"/>
      <c r="I86" s="38" t="s">
        <v>6</v>
      </c>
      <c r="J86" s="33"/>
      <c r="K86" s="8"/>
    </row>
    <row r="87" spans="1:11" ht="14.1" customHeight="1">
      <c r="A87" s="15"/>
      <c r="B87" s="114"/>
      <c r="C87" s="46"/>
      <c r="D87" s="47"/>
      <c r="E87" s="2"/>
      <c r="F87" s="36"/>
      <c r="G87" s="37"/>
      <c r="H87" s="42"/>
      <c r="I87" s="38"/>
      <c r="J87" s="33"/>
      <c r="K87" s="8"/>
    </row>
    <row r="88" spans="1:11" ht="14.1" customHeight="1">
      <c r="A88" s="115">
        <v>6</v>
      </c>
      <c r="B88" s="1" t="s">
        <v>260</v>
      </c>
      <c r="C88" s="46"/>
      <c r="D88" s="34"/>
      <c r="E88" s="35"/>
      <c r="F88" s="36"/>
      <c r="G88" s="37"/>
      <c r="H88" s="42"/>
      <c r="I88" s="38"/>
      <c r="J88" s="33"/>
      <c r="K88" s="8"/>
    </row>
    <row r="89" spans="1:11" ht="14.1" customHeight="1">
      <c r="A89" s="115"/>
      <c r="B89" s="1" t="s">
        <v>261</v>
      </c>
      <c r="C89" s="46"/>
      <c r="D89" s="34"/>
      <c r="E89" s="35"/>
      <c r="F89" s="36"/>
      <c r="G89" s="37"/>
      <c r="H89" s="42"/>
      <c r="I89" s="38"/>
      <c r="J89" s="33"/>
      <c r="K89" s="8"/>
    </row>
    <row r="90" spans="1:11" ht="14.1" customHeight="1">
      <c r="A90" s="115"/>
      <c r="B90" s="1" t="s">
        <v>262</v>
      </c>
      <c r="C90" s="46"/>
      <c r="D90" s="34"/>
      <c r="E90" s="35"/>
      <c r="F90" s="36"/>
      <c r="G90" s="37"/>
      <c r="H90" s="42"/>
      <c r="I90" s="38"/>
      <c r="J90" s="33"/>
      <c r="K90" s="8"/>
    </row>
    <row r="91" spans="1:11" ht="14.1" customHeight="1">
      <c r="A91" s="115"/>
      <c r="B91" s="1" t="s">
        <v>263</v>
      </c>
      <c r="C91" s="46"/>
      <c r="D91" s="34"/>
      <c r="E91" s="35"/>
      <c r="F91" s="36"/>
      <c r="G91" s="37"/>
      <c r="H91" s="42"/>
      <c r="I91" s="38"/>
      <c r="J91" s="33"/>
      <c r="K91" s="8"/>
    </row>
    <row r="92" spans="1:11" ht="14.1" customHeight="1">
      <c r="A92" s="115"/>
      <c r="B92" s="1" t="s">
        <v>264</v>
      </c>
      <c r="C92" s="46"/>
      <c r="D92" s="34"/>
      <c r="E92" s="35"/>
      <c r="F92" s="36"/>
      <c r="G92" s="37"/>
      <c r="H92" s="42"/>
      <c r="I92" s="38"/>
      <c r="J92" s="33"/>
      <c r="K92" s="8"/>
    </row>
    <row r="93" spans="1:11" ht="14.1" customHeight="1">
      <c r="A93" s="115"/>
      <c r="B93" s="1" t="s">
        <v>265</v>
      </c>
      <c r="C93" s="46"/>
      <c r="D93" s="34">
        <f>Mes!J101</f>
        <v>140</v>
      </c>
      <c r="E93" s="35" t="s">
        <v>10</v>
      </c>
      <c r="F93" s="36"/>
      <c r="G93" s="37"/>
      <c r="H93" s="42"/>
      <c r="I93" s="38" t="s">
        <v>6</v>
      </c>
      <c r="J93" s="33"/>
      <c r="K93" s="8"/>
    </row>
    <row r="94" spans="1:11" ht="14.1" customHeight="1">
      <c r="A94" s="15"/>
      <c r="B94" s="114"/>
      <c r="C94" s="46"/>
      <c r="D94" s="47"/>
      <c r="E94" s="2"/>
      <c r="F94" s="36"/>
      <c r="G94" s="37"/>
      <c r="H94" s="42"/>
      <c r="I94" s="38"/>
      <c r="J94" s="33"/>
      <c r="K94" s="8"/>
    </row>
    <row r="95" spans="1:11" ht="14.1" customHeight="1">
      <c r="A95" s="15">
        <v>7</v>
      </c>
      <c r="B95" s="135" t="s">
        <v>266</v>
      </c>
      <c r="C95" s="135"/>
      <c r="D95" s="137"/>
      <c r="E95" s="2"/>
      <c r="F95" s="36"/>
      <c r="G95" s="37"/>
      <c r="H95" s="42"/>
      <c r="I95" s="38"/>
      <c r="J95" s="33"/>
      <c r="K95" s="8"/>
    </row>
    <row r="96" spans="1:11" ht="14.25" customHeight="1">
      <c r="A96" s="15"/>
      <c r="B96" s="135" t="s">
        <v>267</v>
      </c>
      <c r="C96" s="135"/>
      <c r="D96" s="137"/>
      <c r="E96" s="2"/>
      <c r="F96" s="36"/>
      <c r="G96" s="37"/>
      <c r="H96" s="42"/>
      <c r="I96" s="38"/>
      <c r="J96" s="33"/>
      <c r="K96" s="8"/>
    </row>
    <row r="97" spans="1:11" ht="14.25" customHeight="1">
      <c r="A97" s="15"/>
      <c r="B97" s="135" t="s">
        <v>268</v>
      </c>
      <c r="C97" s="135"/>
      <c r="H97" s="1"/>
    </row>
    <row r="98" spans="1:11" ht="14.25" customHeight="1">
      <c r="A98" s="15"/>
      <c r="B98" s="135" t="s">
        <v>269</v>
      </c>
      <c r="C98" s="135"/>
      <c r="D98" s="137"/>
      <c r="E98" s="2"/>
      <c r="F98" s="36"/>
      <c r="G98" s="37"/>
      <c r="H98" s="42"/>
      <c r="I98" s="38"/>
      <c r="J98" s="33"/>
      <c r="K98" s="8"/>
    </row>
    <row r="99" spans="1:11" ht="14.25" customHeight="1">
      <c r="A99" s="15"/>
      <c r="B99" s="135" t="s">
        <v>115</v>
      </c>
      <c r="C99" s="135"/>
      <c r="D99" s="34">
        <f>Mes!J104</f>
        <v>8</v>
      </c>
      <c r="E99" s="2" t="s">
        <v>10</v>
      </c>
      <c r="F99" s="36"/>
      <c r="G99" s="37"/>
      <c r="H99" s="42"/>
      <c r="I99" s="38" t="s">
        <v>6</v>
      </c>
      <c r="J99" s="33"/>
      <c r="K99" s="8"/>
    </row>
    <row r="100" spans="1:11" ht="14.25" customHeight="1">
      <c r="A100" s="15"/>
      <c r="B100" s="135"/>
      <c r="C100" s="135"/>
      <c r="D100" s="34"/>
      <c r="E100" s="2"/>
      <c r="F100" s="36"/>
      <c r="G100" s="37"/>
      <c r="H100" s="42"/>
      <c r="I100" s="38"/>
      <c r="J100" s="33"/>
      <c r="K100" s="8"/>
    </row>
    <row r="101" spans="1:11" ht="14.25" customHeight="1">
      <c r="A101" s="15">
        <v>8</v>
      </c>
      <c r="B101" s="135" t="s">
        <v>310</v>
      </c>
      <c r="C101" s="135"/>
      <c r="D101" s="34"/>
      <c r="E101" s="2"/>
      <c r="F101" s="36"/>
      <c r="G101" s="37"/>
      <c r="H101" s="42"/>
      <c r="I101" s="38"/>
      <c r="J101" s="33"/>
      <c r="K101" s="8"/>
    </row>
    <row r="102" spans="1:11" ht="14.25" customHeight="1">
      <c r="A102" s="15"/>
      <c r="B102" s="135" t="s">
        <v>311</v>
      </c>
      <c r="C102" s="135"/>
      <c r="D102" s="34">
        <v>1</v>
      </c>
      <c r="E102" s="2" t="s">
        <v>17</v>
      </c>
      <c r="F102" s="36"/>
      <c r="G102" s="37"/>
      <c r="H102" s="42"/>
      <c r="I102" s="38" t="s">
        <v>6</v>
      </c>
      <c r="J102" s="33"/>
      <c r="K102" s="8"/>
    </row>
    <row r="103" spans="1:11" ht="14.25" customHeight="1" thickBot="1">
      <c r="A103" s="15"/>
      <c r="B103" s="19"/>
      <c r="C103" s="12"/>
      <c r="D103" s="12"/>
      <c r="E103" s="48"/>
      <c r="F103" s="12"/>
      <c r="G103" s="12"/>
      <c r="H103" s="42"/>
      <c r="I103" s="7" t="s">
        <v>58</v>
      </c>
      <c r="J103" s="58"/>
      <c r="K103" s="59"/>
    </row>
    <row r="104" spans="1:11" ht="14.1" customHeight="1">
      <c r="A104" s="15"/>
      <c r="B104" s="104" t="s">
        <v>162</v>
      </c>
      <c r="C104" s="106"/>
      <c r="D104" s="12"/>
      <c r="E104" s="48"/>
      <c r="F104" s="49"/>
      <c r="G104" s="50"/>
      <c r="H104" s="51"/>
      <c r="I104" s="54"/>
      <c r="J104" s="56"/>
      <c r="K104" s="57"/>
    </row>
    <row r="105" spans="1:11" ht="14.1" customHeight="1">
      <c r="A105" s="15"/>
      <c r="B105" s="104" t="s">
        <v>55</v>
      </c>
      <c r="C105" s="106"/>
      <c r="D105" s="12"/>
      <c r="E105" s="46"/>
      <c r="F105" s="46"/>
      <c r="G105" s="46"/>
      <c r="H105" s="46"/>
      <c r="I105" s="46"/>
      <c r="J105" s="46"/>
      <c r="K105" s="46"/>
    </row>
    <row r="106" spans="1:11" ht="14.1" customHeight="1">
      <c r="A106" s="115">
        <v>1</v>
      </c>
      <c r="B106" s="46" t="s">
        <v>270</v>
      </c>
      <c r="C106" s="46"/>
      <c r="D106" s="126"/>
      <c r="E106" s="46"/>
      <c r="F106" s="46"/>
      <c r="G106" s="46"/>
      <c r="H106" s="51"/>
      <c r="I106" s="46"/>
      <c r="J106" s="46"/>
      <c r="K106" s="46"/>
    </row>
    <row r="107" spans="1:11" ht="14.1" customHeight="1">
      <c r="A107" s="115"/>
      <c r="B107" s="46" t="s">
        <v>271</v>
      </c>
      <c r="C107" s="46"/>
      <c r="D107" s="126"/>
      <c r="E107" s="46"/>
      <c r="F107" s="46"/>
      <c r="G107" s="46"/>
      <c r="H107" s="51"/>
      <c r="I107" s="46"/>
      <c r="J107" s="46"/>
      <c r="K107" s="46"/>
    </row>
    <row r="108" spans="1:11" ht="14.1" customHeight="1">
      <c r="A108" s="115"/>
      <c r="B108" s="46" t="s">
        <v>272</v>
      </c>
      <c r="C108" s="46"/>
      <c r="D108" s="40">
        <f>Mes!J110</f>
        <v>2</v>
      </c>
      <c r="E108" s="2" t="s">
        <v>17</v>
      </c>
      <c r="F108" s="36">
        <v>3432</v>
      </c>
      <c r="G108" s="37" t="s">
        <v>9</v>
      </c>
      <c r="H108" s="42">
        <v>0</v>
      </c>
      <c r="I108" s="38" t="s">
        <v>4</v>
      </c>
      <c r="J108" s="127">
        <f>IF(MID(I108,1,2)=("P."),(ROUND(D108*((F108)+(H108/100)),)),IF(MID(I108,1,2)=("%o"),(ROUND(D108*(((F108)+(H108/100))/1000),)),IF(MID(I108,1,2)=("Ea"),(ROUND(D108*((F108)+(H108/100)),)),ROUND(D108*(((F108)+(H108/100))/100),))))</f>
        <v>6864</v>
      </c>
      <c r="K108" s="116" t="s">
        <v>11</v>
      </c>
    </row>
    <row r="109" spans="1:11" ht="14.1" customHeight="1">
      <c r="A109" s="115"/>
      <c r="B109" s="46"/>
      <c r="C109" s="46"/>
      <c r="D109" s="191" t="s">
        <v>372</v>
      </c>
      <c r="E109" s="2"/>
      <c r="F109" s="36"/>
      <c r="G109" s="37"/>
      <c r="H109" s="42"/>
      <c r="I109" s="38"/>
      <c r="J109" s="127"/>
      <c r="K109" s="116"/>
    </row>
    <row r="110" spans="1:11" ht="14.1" customHeight="1">
      <c r="A110" s="115">
        <v>2</v>
      </c>
      <c r="B110" s="19" t="s">
        <v>22</v>
      </c>
      <c r="C110" s="15"/>
      <c r="D110" s="15"/>
    </row>
    <row r="111" spans="1:11" ht="14.1" customHeight="1">
      <c r="A111" s="115"/>
      <c r="B111" s="19" t="s">
        <v>23</v>
      </c>
      <c r="C111" s="15"/>
      <c r="D111" s="40">
        <v>2</v>
      </c>
      <c r="E111" s="2" t="s">
        <v>3</v>
      </c>
      <c r="F111" s="36">
        <v>1109</v>
      </c>
      <c r="G111" s="37" t="s">
        <v>9</v>
      </c>
      <c r="H111" s="42">
        <v>46</v>
      </c>
      <c r="I111" s="38" t="s">
        <v>4</v>
      </c>
      <c r="J111" s="33">
        <f>IF(MID(I111,1,2)=("P."),(ROUND(D111*((F111)+(H111/100)),)),IF(MID(I111,1,2)=("%o"),(ROUND(D111*(((F111)+(H111/100))/1000),)),IF(MID(I111,1,2)=("Ea"),(ROUND(D111*((F111)+(H111/100)),)),ROUND(D111*(((F111)+(H111/100))/100),))))</f>
        <v>2219</v>
      </c>
      <c r="K111" s="8" t="s">
        <v>11</v>
      </c>
    </row>
    <row r="112" spans="1:11" ht="14.1" customHeight="1">
      <c r="A112" s="115"/>
      <c r="B112" s="46"/>
      <c r="C112" s="46"/>
      <c r="D112" s="154" t="s">
        <v>373</v>
      </c>
    </row>
    <row r="113" spans="1:11" ht="14.1" customHeight="1">
      <c r="A113" s="115">
        <v>3</v>
      </c>
      <c r="B113" s="46" t="s">
        <v>273</v>
      </c>
      <c r="C113" s="46"/>
      <c r="D113" s="40"/>
      <c r="E113" s="2"/>
      <c r="F113" s="36"/>
      <c r="G113" s="37"/>
      <c r="H113" s="42"/>
      <c r="I113" s="38"/>
      <c r="J113" s="127"/>
      <c r="K113" s="116"/>
    </row>
    <row r="114" spans="1:11" ht="14.1" customHeight="1">
      <c r="A114" s="15"/>
      <c r="B114" s="46" t="s">
        <v>274</v>
      </c>
      <c r="C114" s="46"/>
      <c r="D114" s="40"/>
      <c r="E114" s="15"/>
      <c r="F114" s="15"/>
      <c r="G114" s="15"/>
      <c r="H114" s="13"/>
      <c r="I114" s="15"/>
      <c r="J114" s="15"/>
      <c r="K114" s="15"/>
    </row>
    <row r="115" spans="1:11" ht="14.1" customHeight="1">
      <c r="A115" s="15"/>
      <c r="B115" s="19" t="s">
        <v>275</v>
      </c>
      <c r="C115" s="15"/>
      <c r="D115" s="40">
        <f>Mes!J116</f>
        <v>2</v>
      </c>
      <c r="E115" s="2" t="s">
        <v>17</v>
      </c>
      <c r="F115" s="36">
        <v>4048</v>
      </c>
      <c r="G115" s="37" t="s">
        <v>9</v>
      </c>
      <c r="H115" s="42">
        <v>0</v>
      </c>
      <c r="I115" s="38" t="s">
        <v>4</v>
      </c>
      <c r="J115" s="127">
        <f>IF(MID(I115,1,2)=("P."),(ROUND(D115*((F115)+(H115/100)),)),IF(MID(I115,1,2)=("%o"),(ROUND(D115*(((F115)+(H115/100))/1000),)),IF(MID(I115,1,2)=("Ea"),(ROUND(D115*((F115)+(H115/100)),)),ROUND(D115*(((F115)+(H115/100))/100),))))</f>
        <v>8096</v>
      </c>
      <c r="K115" s="116" t="s">
        <v>11</v>
      </c>
    </row>
    <row r="116" spans="1:11" ht="14.1" customHeight="1">
      <c r="A116" s="15"/>
      <c r="B116" s="19"/>
      <c r="C116" s="15"/>
      <c r="D116" s="19" t="s">
        <v>374</v>
      </c>
      <c r="E116" s="15"/>
      <c r="F116" s="15"/>
      <c r="G116" s="15"/>
      <c r="H116" s="13"/>
      <c r="I116" s="15"/>
      <c r="J116" s="15"/>
      <c r="K116" s="15"/>
    </row>
    <row r="117" spans="1:11" ht="14.1" customHeight="1">
      <c r="A117" s="15">
        <v>4</v>
      </c>
      <c r="B117" s="19" t="s">
        <v>276</v>
      </c>
      <c r="C117" s="15"/>
      <c r="D117" s="15"/>
      <c r="E117" s="15"/>
      <c r="F117" s="15"/>
      <c r="G117" s="15"/>
      <c r="H117" s="13"/>
      <c r="I117" s="15"/>
      <c r="J117" s="15"/>
      <c r="K117" s="15"/>
    </row>
    <row r="118" spans="1:11" ht="14.1" customHeight="1">
      <c r="A118" s="15"/>
      <c r="B118" s="19" t="s">
        <v>277</v>
      </c>
      <c r="C118" s="15"/>
      <c r="D118" s="15"/>
      <c r="E118" s="15"/>
      <c r="F118" s="15"/>
      <c r="G118" s="15"/>
      <c r="H118" s="13"/>
      <c r="I118" s="15"/>
      <c r="J118" s="15"/>
      <c r="K118" s="15"/>
    </row>
    <row r="119" spans="1:11" ht="14.1" customHeight="1">
      <c r="A119" s="15"/>
      <c r="B119" s="19" t="s">
        <v>278</v>
      </c>
      <c r="C119" s="15"/>
      <c r="D119" s="40">
        <f>Mes!J118</f>
        <v>1</v>
      </c>
      <c r="E119" s="2" t="s">
        <v>17</v>
      </c>
      <c r="F119" s="36">
        <v>2745</v>
      </c>
      <c r="G119" s="37" t="s">
        <v>9</v>
      </c>
      <c r="H119" s="42">
        <v>60</v>
      </c>
      <c r="I119" s="38" t="s">
        <v>4</v>
      </c>
      <c r="J119" s="127">
        <f>IF(MID(I119,1,2)=("P."),(ROUND(D119*((F119)+(H119/100)),)),IF(MID(I119,1,2)=("%o"),(ROUND(D119*(((F119)+(H119/100))/1000),)),IF(MID(I119,1,2)=("Ea"),(ROUND(D119*((F119)+(H119/100)),)),ROUND(D119*(((F119)+(H119/100))/100),))))</f>
        <v>2746</v>
      </c>
      <c r="K119" s="116" t="s">
        <v>11</v>
      </c>
    </row>
    <row r="120" spans="1:11" ht="14.1" customHeight="1">
      <c r="A120" s="15"/>
      <c r="B120" s="19"/>
      <c r="C120" s="15"/>
      <c r="D120" s="19" t="s">
        <v>375</v>
      </c>
      <c r="E120" s="15"/>
      <c r="F120" s="15"/>
      <c r="G120" s="15"/>
      <c r="H120" s="13"/>
      <c r="I120" s="15"/>
      <c r="J120" s="15"/>
      <c r="K120" s="15"/>
    </row>
    <row r="121" spans="1:11" ht="14.1" customHeight="1">
      <c r="A121" s="15">
        <v>5</v>
      </c>
      <c r="B121" s="19" t="s">
        <v>279</v>
      </c>
      <c r="C121" s="15"/>
      <c r="D121" s="15"/>
      <c r="E121" s="15"/>
      <c r="F121" s="15"/>
      <c r="G121" s="15"/>
      <c r="H121" s="13"/>
      <c r="I121" s="15"/>
      <c r="J121" s="15"/>
      <c r="K121" s="15"/>
    </row>
    <row r="122" spans="1:11" ht="14.1" customHeight="1">
      <c r="A122" s="15"/>
      <c r="B122" s="19" t="s">
        <v>231</v>
      </c>
      <c r="C122" s="15"/>
      <c r="D122" s="40">
        <f>Mes!J120</f>
        <v>2</v>
      </c>
      <c r="E122" s="2" t="s">
        <v>17</v>
      </c>
      <c r="F122" s="36">
        <v>200</v>
      </c>
      <c r="G122" s="37" t="s">
        <v>9</v>
      </c>
      <c r="H122" s="42">
        <v>42</v>
      </c>
      <c r="I122" s="38" t="s">
        <v>4</v>
      </c>
      <c r="J122" s="127">
        <f>IF(MID(I122,1,2)=("P."),(ROUND(D122*((F122)+(H122/100)),)),IF(MID(I122,1,2)=("%o"),(ROUND(D122*(((F122)+(H122/100))/1000),)),IF(MID(I122,1,2)=("Ea"),(ROUND(D122*((F122)+(H122/100)),)),ROUND(D122*(((F122)+(H122/100))/100),))))</f>
        <v>401</v>
      </c>
      <c r="K122" s="116" t="s">
        <v>11</v>
      </c>
    </row>
    <row r="123" spans="1:11" ht="14.1" customHeight="1">
      <c r="A123" s="15"/>
      <c r="B123" s="19"/>
      <c r="C123" s="15"/>
      <c r="D123" s="19" t="s">
        <v>376</v>
      </c>
      <c r="E123" s="15"/>
      <c r="F123" s="15"/>
      <c r="G123" s="15"/>
      <c r="H123" s="13"/>
      <c r="I123" s="38"/>
      <c r="J123" s="127"/>
      <c r="K123" s="116"/>
    </row>
    <row r="124" spans="1:11" ht="14.1" customHeight="1">
      <c r="A124" s="15">
        <v>6</v>
      </c>
      <c r="B124" s="19" t="s">
        <v>101</v>
      </c>
      <c r="C124" s="15"/>
      <c r="D124" s="40"/>
      <c r="E124" s="2"/>
      <c r="F124" s="36"/>
      <c r="G124" s="37"/>
      <c r="H124" s="42"/>
      <c r="I124" s="38"/>
      <c r="J124" s="127"/>
      <c r="K124" s="116"/>
    </row>
    <row r="125" spans="1:11" ht="14.1" customHeight="1">
      <c r="A125" s="15"/>
      <c r="B125" s="19" t="s">
        <v>102</v>
      </c>
      <c r="C125" s="15"/>
      <c r="D125" s="40"/>
      <c r="E125" s="2"/>
      <c r="F125" s="36"/>
      <c r="G125" s="37"/>
      <c r="H125" s="42"/>
      <c r="I125" s="38"/>
      <c r="J125" s="127"/>
      <c r="K125" s="116"/>
    </row>
    <row r="126" spans="1:11" ht="14.1" customHeight="1">
      <c r="A126" s="15"/>
      <c r="B126" s="19" t="s">
        <v>103</v>
      </c>
      <c r="C126" s="15"/>
      <c r="D126" s="40"/>
      <c r="E126" s="2"/>
      <c r="F126" s="36"/>
      <c r="G126" s="37"/>
      <c r="H126" s="42"/>
      <c r="I126" s="38"/>
      <c r="J126" s="127"/>
      <c r="K126" s="116"/>
    </row>
    <row r="127" spans="1:11" ht="14.1" customHeight="1">
      <c r="A127" s="15"/>
      <c r="B127" s="19" t="s">
        <v>104</v>
      </c>
      <c r="C127" s="15"/>
      <c r="D127" s="40"/>
      <c r="E127" s="2"/>
      <c r="F127" s="36"/>
      <c r="G127" s="37"/>
      <c r="H127" s="42"/>
      <c r="I127" s="38"/>
      <c r="J127" s="127"/>
      <c r="K127" s="116"/>
    </row>
    <row r="128" spans="1:11" ht="14.1" customHeight="1">
      <c r="A128" s="15"/>
      <c r="B128" s="19" t="s">
        <v>105</v>
      </c>
      <c r="C128" s="15"/>
      <c r="D128" s="40"/>
      <c r="E128" s="2"/>
      <c r="F128" s="36"/>
      <c r="G128" s="37"/>
      <c r="H128" s="42"/>
      <c r="I128" s="38"/>
      <c r="J128" s="127"/>
      <c r="K128" s="116"/>
    </row>
    <row r="129" spans="1:11" ht="14.1" customHeight="1">
      <c r="A129" s="15"/>
      <c r="B129" s="19" t="s">
        <v>106</v>
      </c>
      <c r="C129" s="15"/>
      <c r="D129" s="40"/>
      <c r="E129" s="2"/>
      <c r="F129" s="36"/>
      <c r="G129" s="37"/>
      <c r="H129" s="42"/>
      <c r="I129" s="38"/>
      <c r="J129" s="127"/>
      <c r="K129" s="116"/>
    </row>
    <row r="130" spans="1:11" ht="14.1" customHeight="1">
      <c r="A130" s="115"/>
      <c r="B130" s="19" t="s">
        <v>107</v>
      </c>
      <c r="C130" s="15"/>
      <c r="D130" s="40"/>
    </row>
    <row r="131" spans="1:11" ht="14.1" customHeight="1">
      <c r="A131" s="115"/>
      <c r="B131" s="46" t="s">
        <v>108</v>
      </c>
      <c r="C131" s="46"/>
      <c r="D131" s="40">
        <v>2</v>
      </c>
      <c r="E131" s="2" t="s">
        <v>17</v>
      </c>
      <c r="F131" s="36">
        <v>2042</v>
      </c>
      <c r="G131" s="37" t="s">
        <v>9</v>
      </c>
      <c r="H131" s="42">
        <v>43</v>
      </c>
      <c r="I131" s="38" t="s">
        <v>4</v>
      </c>
      <c r="J131" s="127">
        <f>IF(MID(I131,1,2)=("P."),(ROUND(D131*((F131)+(H131/100)),)),IF(MID(I131,1,2)=("%o"),(ROUND(D131*(((F131)+(H131/100))/1000),)),IF(MID(I131,1,2)=("Ea"),(ROUND(D131*((F131)+(H131/100)),)),ROUND(D131*(((F131)+(H131/100))/100),))))</f>
        <v>4085</v>
      </c>
      <c r="K131" s="116" t="s">
        <v>11</v>
      </c>
    </row>
    <row r="132" spans="1:11" ht="14.1" customHeight="1">
      <c r="A132" s="115"/>
      <c r="B132" s="46"/>
      <c r="C132" s="46"/>
      <c r="D132" s="191" t="s">
        <v>377</v>
      </c>
      <c r="E132" s="15"/>
      <c r="F132" s="15"/>
      <c r="G132" s="15"/>
      <c r="H132" s="13"/>
      <c r="I132" s="15"/>
      <c r="J132" s="15"/>
      <c r="K132" s="15"/>
    </row>
    <row r="133" spans="1:11" ht="14.1" customHeight="1">
      <c r="A133" s="15">
        <v>7</v>
      </c>
      <c r="B133" s="19" t="s">
        <v>109</v>
      </c>
      <c r="C133" s="12"/>
      <c r="D133" s="40"/>
      <c r="E133" s="2"/>
      <c r="F133" s="36"/>
      <c r="G133" s="37"/>
      <c r="H133" s="42"/>
      <c r="I133" s="38"/>
      <c r="J133" s="127"/>
      <c r="K133" s="116"/>
    </row>
    <row r="134" spans="1:11" ht="14.1" customHeight="1">
      <c r="A134" s="15"/>
      <c r="B134" s="19" t="s">
        <v>110</v>
      </c>
      <c r="C134" s="12"/>
      <c r="D134" s="40"/>
      <c r="H134" s="1"/>
    </row>
    <row r="135" spans="1:11" ht="14.1" customHeight="1">
      <c r="A135" s="15"/>
      <c r="B135" s="19" t="s">
        <v>111</v>
      </c>
      <c r="C135" s="12"/>
      <c r="D135" s="40">
        <v>2</v>
      </c>
      <c r="E135" s="2" t="s">
        <v>17</v>
      </c>
      <c r="F135" s="36">
        <v>889</v>
      </c>
      <c r="G135" s="37" t="s">
        <v>9</v>
      </c>
      <c r="H135" s="42">
        <v>46</v>
      </c>
      <c r="I135" s="38" t="s">
        <v>4</v>
      </c>
      <c r="J135" s="33">
        <f>IF(MID(I135,1,2)=("P."),(ROUND(D135*((F135)+(H135/100)),)),IF(MID(I135,1,2)=("%o"),(ROUND(D135*(((F135)+(H135/100))/1000),)),IF(MID(I135,1,2)=("Ea"),(ROUND(D135*((F135)+(H135/100)),)),ROUND(D135*(((F135)+(H135/100))/100),))))</f>
        <v>1779</v>
      </c>
      <c r="K135" s="8" t="s">
        <v>11</v>
      </c>
    </row>
    <row r="136" spans="1:11" ht="14.1" customHeight="1">
      <c r="A136" s="15"/>
      <c r="B136" s="19"/>
      <c r="C136" s="12"/>
      <c r="D136" s="191" t="s">
        <v>378</v>
      </c>
      <c r="E136" s="2"/>
      <c r="F136" s="36"/>
      <c r="G136" s="37"/>
      <c r="H136" s="42"/>
      <c r="I136" s="38"/>
      <c r="J136" s="33"/>
      <c r="K136" s="8"/>
    </row>
    <row r="137" spans="1:11" ht="14.1" customHeight="1">
      <c r="A137" s="115"/>
      <c r="C137" s="12"/>
      <c r="E137" s="118"/>
      <c r="F137" s="118" t="s">
        <v>172</v>
      </c>
      <c r="G137" s="128"/>
      <c r="H137" s="51"/>
      <c r="I137" s="119"/>
      <c r="J137" s="142">
        <f>SUM(J108:J135)</f>
        <v>26190</v>
      </c>
      <c r="K137" s="8" t="s">
        <v>11</v>
      </c>
    </row>
    <row r="138" spans="1:11" ht="14.1" customHeight="1">
      <c r="A138" s="115"/>
      <c r="B138" s="46"/>
      <c r="C138" s="46"/>
      <c r="D138" s="76"/>
      <c r="E138" s="118"/>
      <c r="F138" s="118" t="s">
        <v>331</v>
      </c>
      <c r="G138" s="128"/>
      <c r="H138" s="51"/>
      <c r="I138" s="119"/>
      <c r="J138" s="56"/>
      <c r="K138" s="8"/>
    </row>
    <row r="139" spans="1:11" ht="14.1" customHeight="1">
      <c r="A139" s="115"/>
      <c r="B139" s="46"/>
      <c r="C139" s="46"/>
      <c r="D139" s="76"/>
      <c r="E139" s="118"/>
      <c r="F139" s="118" t="s">
        <v>332</v>
      </c>
      <c r="G139" s="128"/>
      <c r="H139" s="51"/>
      <c r="I139" s="119"/>
      <c r="J139" s="142"/>
      <c r="K139" s="8"/>
    </row>
    <row r="140" spans="1:11" ht="14.1" customHeight="1">
      <c r="A140" s="115"/>
      <c r="B140" s="46"/>
      <c r="C140" s="46"/>
      <c r="D140" s="76"/>
      <c r="E140" s="118"/>
      <c r="F140" s="49"/>
      <c r="G140" s="128"/>
      <c r="H140" s="51"/>
      <c r="I140" s="119"/>
      <c r="J140" s="56"/>
      <c r="K140" s="57"/>
    </row>
    <row r="141" spans="1:11" ht="14.1" customHeight="1">
      <c r="B141" s="140" t="s">
        <v>180</v>
      </c>
      <c r="C141" s="46"/>
      <c r="D141" s="76"/>
      <c r="E141" s="118"/>
      <c r="F141" s="49"/>
      <c r="G141" s="128"/>
      <c r="H141" s="51"/>
      <c r="I141" s="119"/>
      <c r="J141" s="52"/>
      <c r="K141" s="57"/>
    </row>
    <row r="142" spans="1:11" ht="14.1" customHeight="1">
      <c r="A142" s="15">
        <v>1</v>
      </c>
      <c r="B142" s="1" t="s">
        <v>294</v>
      </c>
      <c r="C142" s="12"/>
      <c r="D142" s="40"/>
      <c r="E142" s="2"/>
      <c r="F142" s="36"/>
      <c r="G142" s="37"/>
      <c r="H142" s="42"/>
      <c r="I142" s="38"/>
      <c r="J142" s="33"/>
      <c r="K142" s="8"/>
    </row>
    <row r="143" spans="1:11" ht="14.1" customHeight="1">
      <c r="A143" s="15"/>
      <c r="B143" s="1" t="s">
        <v>289</v>
      </c>
      <c r="C143" s="12"/>
      <c r="D143" s="40"/>
      <c r="E143" s="2"/>
      <c r="F143" s="36"/>
      <c r="G143" s="37"/>
      <c r="H143" s="42"/>
      <c r="I143" s="38"/>
      <c r="J143" s="33"/>
      <c r="K143" s="8"/>
    </row>
    <row r="144" spans="1:11" ht="14.1" customHeight="1">
      <c r="A144" s="15"/>
      <c r="B144" s="1" t="s">
        <v>290</v>
      </c>
      <c r="C144" s="12"/>
      <c r="D144" s="40"/>
      <c r="E144" s="2"/>
      <c r="F144" s="36"/>
      <c r="G144" s="37"/>
      <c r="H144" s="42"/>
      <c r="I144" s="38"/>
      <c r="J144" s="33"/>
      <c r="K144" s="8"/>
    </row>
    <row r="145" spans="1:11" ht="14.1" customHeight="1">
      <c r="A145" s="15"/>
      <c r="B145" s="1" t="s">
        <v>291</v>
      </c>
      <c r="C145" s="12"/>
      <c r="D145" s="40"/>
      <c r="E145" s="2"/>
      <c r="F145" s="36"/>
      <c r="G145" s="37"/>
      <c r="H145" s="42"/>
      <c r="I145" s="38"/>
      <c r="J145" s="33"/>
      <c r="K145" s="8"/>
    </row>
    <row r="146" spans="1:11" ht="14.1" customHeight="1">
      <c r="A146" s="15"/>
      <c r="B146" s="1" t="s">
        <v>292</v>
      </c>
      <c r="C146" s="12"/>
      <c r="D146" s="40"/>
      <c r="E146" s="2"/>
      <c r="F146" s="36"/>
      <c r="G146" s="37"/>
      <c r="H146" s="42"/>
      <c r="I146" s="38"/>
      <c r="J146" s="33"/>
      <c r="K146" s="8"/>
    </row>
    <row r="147" spans="1:11" ht="14.1" customHeight="1">
      <c r="A147" s="15"/>
      <c r="B147" s="1" t="s">
        <v>293</v>
      </c>
      <c r="C147" s="12"/>
      <c r="D147" s="40"/>
      <c r="E147" s="2"/>
      <c r="F147" s="36"/>
      <c r="G147" s="37"/>
      <c r="H147" s="42"/>
      <c r="I147" s="38"/>
      <c r="J147" s="33"/>
      <c r="K147" s="8"/>
    </row>
    <row r="148" spans="1:11" ht="14.1" customHeight="1">
      <c r="A148" s="15"/>
      <c r="B148" s="1" t="s">
        <v>295</v>
      </c>
      <c r="C148" s="12"/>
      <c r="D148" s="40">
        <f>Mes!J130</f>
        <v>1</v>
      </c>
      <c r="E148" s="2" t="s">
        <v>17</v>
      </c>
      <c r="F148" s="36"/>
      <c r="G148" s="37"/>
      <c r="H148" s="42"/>
      <c r="I148" s="38" t="s">
        <v>4</v>
      </c>
      <c r="J148" s="127"/>
      <c r="K148" s="116"/>
    </row>
    <row r="149" spans="1:11" ht="14.1" customHeight="1">
      <c r="A149" s="15"/>
      <c r="C149" s="12"/>
      <c r="D149" s="40"/>
      <c r="E149" s="2"/>
      <c r="F149" s="36"/>
      <c r="G149" s="37"/>
      <c r="H149" s="42"/>
      <c r="I149" s="38"/>
      <c r="J149" s="33"/>
      <c r="K149" s="8"/>
    </row>
    <row r="150" spans="1:11" ht="14.1" customHeight="1">
      <c r="A150" s="15">
        <v>2</v>
      </c>
      <c r="B150" s="80" t="s">
        <v>296</v>
      </c>
      <c r="C150" s="12"/>
      <c r="D150" s="40"/>
      <c r="E150" s="2"/>
      <c r="F150" s="36"/>
      <c r="G150" s="37"/>
      <c r="H150" s="42"/>
      <c r="I150" s="38"/>
      <c r="J150" s="33"/>
      <c r="K150" s="8"/>
    </row>
    <row r="151" spans="1:11" ht="14.1" customHeight="1">
      <c r="A151" s="15"/>
      <c r="B151" s="1" t="s">
        <v>297</v>
      </c>
      <c r="C151" s="12"/>
      <c r="D151" s="40"/>
      <c r="E151" s="2"/>
      <c r="F151" s="36"/>
      <c r="G151" s="37"/>
      <c r="H151" s="42"/>
      <c r="I151" s="38"/>
      <c r="J151" s="33"/>
      <c r="K151" s="8"/>
    </row>
    <row r="152" spans="1:11" ht="14.1" customHeight="1">
      <c r="A152" s="15"/>
      <c r="B152" s="80" t="s">
        <v>300</v>
      </c>
      <c r="C152" s="12"/>
      <c r="D152" s="40"/>
      <c r="E152" s="2"/>
      <c r="F152" s="36"/>
      <c r="G152" s="37"/>
      <c r="H152" s="42"/>
      <c r="I152" s="38"/>
      <c r="J152" s="33"/>
      <c r="K152" s="8"/>
    </row>
    <row r="153" spans="1:11" ht="14.1" customHeight="1">
      <c r="A153" s="15"/>
      <c r="B153" s="1" t="s">
        <v>298</v>
      </c>
      <c r="C153" s="12"/>
      <c r="D153" s="40"/>
      <c r="E153" s="2"/>
      <c r="F153" s="36"/>
      <c r="G153" s="37"/>
      <c r="H153" s="42"/>
      <c r="I153" s="38"/>
      <c r="J153" s="33"/>
      <c r="K153" s="8"/>
    </row>
    <row r="154" spans="1:11" ht="14.1" customHeight="1">
      <c r="A154" s="15"/>
      <c r="B154" s="1" t="s">
        <v>299</v>
      </c>
      <c r="C154" s="12"/>
      <c r="D154" s="40"/>
      <c r="E154" s="2"/>
      <c r="F154" s="36"/>
      <c r="G154" s="37"/>
      <c r="H154" s="42"/>
      <c r="I154" s="38"/>
      <c r="J154" s="33"/>
      <c r="K154" s="8"/>
    </row>
    <row r="155" spans="1:11" ht="14.1" customHeight="1">
      <c r="A155" s="15"/>
      <c r="B155" s="1" t="s">
        <v>301</v>
      </c>
      <c r="D155" s="40">
        <f>Mes!J134</f>
        <v>1</v>
      </c>
      <c r="E155" s="2" t="s">
        <v>17</v>
      </c>
      <c r="F155" s="36"/>
      <c r="G155" s="37"/>
      <c r="H155" s="42"/>
      <c r="I155" s="38" t="s">
        <v>4</v>
      </c>
      <c r="J155" s="127"/>
      <c r="K155" s="116"/>
    </row>
    <row r="156" spans="1:11" ht="14.1" customHeight="1">
      <c r="A156" s="15"/>
      <c r="D156" s="40"/>
      <c r="E156" s="2"/>
      <c r="F156" s="36"/>
      <c r="G156" s="37"/>
      <c r="H156" s="42"/>
      <c r="I156" s="38"/>
      <c r="J156" s="127"/>
      <c r="K156" s="116"/>
    </row>
    <row r="157" spans="1:11" ht="14.1" customHeight="1">
      <c r="A157" s="15">
        <v>3</v>
      </c>
      <c r="B157" s="1" t="s">
        <v>282</v>
      </c>
      <c r="C157" s="12"/>
      <c r="D157" s="40"/>
      <c r="E157" s="2"/>
      <c r="F157" s="36"/>
      <c r="G157" s="37"/>
      <c r="H157" s="42"/>
      <c r="I157" s="38"/>
      <c r="J157" s="33"/>
      <c r="K157" s="8"/>
    </row>
    <row r="158" spans="1:11" ht="14.1" customHeight="1">
      <c r="A158" s="15"/>
      <c r="B158" s="1" t="s">
        <v>288</v>
      </c>
      <c r="C158" s="12"/>
      <c r="D158" s="40"/>
      <c r="E158" s="2"/>
      <c r="F158" s="36"/>
      <c r="G158" s="37"/>
      <c r="H158" s="42"/>
      <c r="I158" s="38"/>
      <c r="J158" s="33"/>
      <c r="K158" s="8"/>
    </row>
    <row r="159" spans="1:11" ht="14.1" customHeight="1">
      <c r="A159" s="15"/>
      <c r="B159" s="1" t="s">
        <v>283</v>
      </c>
      <c r="C159" s="12"/>
      <c r="D159" s="40"/>
      <c r="E159" s="2"/>
      <c r="F159" s="36"/>
      <c r="G159" s="37"/>
      <c r="H159" s="42"/>
      <c r="I159" s="38"/>
      <c r="J159" s="33"/>
      <c r="K159" s="8"/>
    </row>
    <row r="160" spans="1:11" ht="14.1" customHeight="1">
      <c r="A160" s="15"/>
      <c r="B160" s="1" t="s">
        <v>284</v>
      </c>
      <c r="C160" s="12"/>
      <c r="D160" s="40"/>
      <c r="E160" s="2"/>
      <c r="F160" s="36"/>
      <c r="G160" s="37"/>
      <c r="H160" s="42"/>
      <c r="I160" s="38"/>
      <c r="J160" s="33"/>
      <c r="K160" s="8"/>
    </row>
    <row r="161" spans="1:11" ht="14.1" customHeight="1">
      <c r="A161" s="15"/>
      <c r="B161" s="1" t="s">
        <v>285</v>
      </c>
      <c r="C161" s="12"/>
      <c r="D161" s="40"/>
      <c r="E161" s="2"/>
      <c r="F161" s="36"/>
      <c r="G161" s="37"/>
      <c r="H161" s="42"/>
      <c r="I161" s="38"/>
      <c r="J161" s="33"/>
      <c r="K161" s="8"/>
    </row>
    <row r="162" spans="1:11" ht="14.1" customHeight="1">
      <c r="A162" s="15"/>
      <c r="B162" s="1" t="s">
        <v>286</v>
      </c>
      <c r="D162" s="40"/>
      <c r="E162" s="2"/>
      <c r="F162" s="36"/>
      <c r="G162" s="37"/>
      <c r="H162" s="42"/>
      <c r="I162" s="38"/>
      <c r="J162" s="33"/>
      <c r="K162" s="8"/>
    </row>
    <row r="163" spans="1:11" ht="14.1" customHeight="1">
      <c r="A163" s="15"/>
      <c r="B163" s="1" t="s">
        <v>287</v>
      </c>
      <c r="D163" s="40">
        <f>Mes!J136</f>
        <v>1</v>
      </c>
      <c r="E163" s="2" t="s">
        <v>17</v>
      </c>
      <c r="F163" s="36"/>
      <c r="G163" s="37"/>
      <c r="H163" s="42"/>
      <c r="I163" s="38" t="s">
        <v>4</v>
      </c>
      <c r="J163" s="127"/>
      <c r="K163" s="116"/>
    </row>
    <row r="164" spans="1:11" ht="15" customHeight="1">
      <c r="A164" s="15"/>
      <c r="D164" s="40"/>
      <c r="E164" s="2"/>
      <c r="F164" s="36"/>
      <c r="G164" s="37"/>
      <c r="H164" s="42"/>
      <c r="I164" s="38"/>
      <c r="J164" s="127"/>
      <c r="K164" s="116"/>
    </row>
    <row r="165" spans="1:11" ht="15" customHeight="1">
      <c r="A165" s="115">
        <v>4</v>
      </c>
      <c r="B165" s="46" t="s">
        <v>132</v>
      </c>
      <c r="C165" s="46"/>
      <c r="D165" s="47"/>
      <c r="E165" s="118"/>
      <c r="F165" s="49"/>
      <c r="G165" s="128"/>
      <c r="H165" s="51"/>
      <c r="I165" s="119"/>
      <c r="J165" s="52"/>
      <c r="K165" s="57"/>
    </row>
    <row r="166" spans="1:11" ht="14.1" customHeight="1">
      <c r="A166" s="46"/>
      <c r="B166" s="46" t="s">
        <v>112</v>
      </c>
      <c r="C166" s="46"/>
      <c r="D166" s="47"/>
      <c r="E166" s="118"/>
      <c r="F166" s="49"/>
      <c r="G166" s="128"/>
      <c r="H166" s="51"/>
      <c r="I166" s="119"/>
      <c r="J166" s="52"/>
      <c r="K166" s="57"/>
    </row>
    <row r="167" spans="1:11" ht="14.1" customHeight="1">
      <c r="A167" s="46"/>
      <c r="B167" s="46" t="s">
        <v>113</v>
      </c>
      <c r="C167" s="46"/>
      <c r="D167" s="47"/>
      <c r="E167" s="118"/>
      <c r="F167" s="49"/>
      <c r="G167" s="128"/>
      <c r="H167" s="51"/>
      <c r="I167" s="119"/>
      <c r="J167" s="52"/>
      <c r="K167" s="57"/>
    </row>
    <row r="168" spans="1:11" ht="14.1" customHeight="1">
      <c r="A168" s="46"/>
      <c r="B168" s="46" t="s">
        <v>114</v>
      </c>
      <c r="C168" s="46"/>
      <c r="D168" s="47"/>
      <c r="E168" s="46"/>
      <c r="F168" s="46"/>
      <c r="G168" s="46"/>
      <c r="H168" s="46"/>
      <c r="I168" s="46"/>
      <c r="J168" s="46"/>
      <c r="K168" s="46"/>
    </row>
    <row r="169" spans="1:11" ht="14.1" customHeight="1">
      <c r="A169" s="115"/>
      <c r="B169" s="46" t="s">
        <v>115</v>
      </c>
      <c r="C169" s="46"/>
      <c r="D169" s="46"/>
    </row>
    <row r="170" spans="1:11" ht="14.1" customHeight="1">
      <c r="A170" s="115"/>
      <c r="B170" s="46" t="s">
        <v>231</v>
      </c>
      <c r="C170" s="46"/>
      <c r="D170" s="34">
        <f>Mes!J141</f>
        <v>40</v>
      </c>
      <c r="E170" s="2" t="s">
        <v>10</v>
      </c>
      <c r="F170" s="36"/>
      <c r="G170" s="37"/>
      <c r="H170" s="42"/>
      <c r="I170" s="38" t="s">
        <v>117</v>
      </c>
      <c r="J170" s="33"/>
      <c r="K170" s="8"/>
    </row>
    <row r="171" spans="1:11" ht="14.1" customHeight="1">
      <c r="A171" s="115"/>
      <c r="B171" s="46" t="s">
        <v>116</v>
      </c>
      <c r="C171" s="46"/>
      <c r="D171" s="34">
        <f>Mes!J140</f>
        <v>25</v>
      </c>
      <c r="E171" s="2" t="s">
        <v>10</v>
      </c>
      <c r="F171" s="36"/>
      <c r="G171" s="37"/>
      <c r="H171" s="42"/>
      <c r="I171" s="38" t="s">
        <v>117</v>
      </c>
      <c r="J171" s="33"/>
      <c r="K171" s="8"/>
    </row>
    <row r="172" spans="1:11" ht="14.1" customHeight="1">
      <c r="A172" s="115"/>
      <c r="B172" s="46"/>
      <c r="C172" s="46"/>
      <c r="D172" s="34"/>
      <c r="E172" s="2"/>
      <c r="F172" s="36"/>
      <c r="G172" s="37"/>
      <c r="H172" s="42"/>
      <c r="I172" s="38"/>
      <c r="J172" s="33"/>
      <c r="K172" s="8"/>
    </row>
    <row r="173" spans="1:11" ht="14.1" customHeight="1">
      <c r="A173" s="151">
        <v>5</v>
      </c>
      <c r="B173" s="46" t="s">
        <v>118</v>
      </c>
      <c r="C173" s="46"/>
      <c r="D173" s="47"/>
      <c r="E173" s="118"/>
      <c r="F173" s="49"/>
      <c r="G173" s="128"/>
      <c r="H173" s="51"/>
      <c r="I173" s="119"/>
      <c r="J173" s="52"/>
      <c r="K173" s="8"/>
    </row>
    <row r="174" spans="1:11" ht="14.1" customHeight="1">
      <c r="A174" s="46"/>
      <c r="B174" s="46" t="s">
        <v>119</v>
      </c>
      <c r="C174" s="46"/>
      <c r="D174" s="47"/>
      <c r="E174" s="118"/>
      <c r="F174" s="49"/>
      <c r="G174" s="128"/>
      <c r="H174" s="51"/>
      <c r="I174" s="119"/>
      <c r="J174" s="52"/>
      <c r="K174" s="8"/>
    </row>
    <row r="175" spans="1:11" ht="14.1" customHeight="1">
      <c r="A175" s="46"/>
      <c r="B175" s="46" t="s">
        <v>120</v>
      </c>
      <c r="C175" s="46"/>
      <c r="D175" s="47"/>
      <c r="E175" s="118"/>
      <c r="F175" s="49"/>
      <c r="G175" s="128"/>
      <c r="H175" s="51"/>
      <c r="I175" s="119"/>
      <c r="J175" s="52"/>
      <c r="K175" s="8"/>
    </row>
    <row r="176" spans="1:11" ht="14.1" customHeight="1">
      <c r="A176" s="46"/>
      <c r="B176" s="46" t="s">
        <v>121</v>
      </c>
      <c r="C176" s="46"/>
      <c r="D176" s="47"/>
      <c r="E176" s="118"/>
      <c r="F176" s="49"/>
      <c r="G176" s="128"/>
      <c r="H176" s="51"/>
      <c r="I176" s="119"/>
      <c r="J176" s="52"/>
      <c r="K176" s="8"/>
    </row>
    <row r="177" spans="1:11" ht="14.1" customHeight="1">
      <c r="A177" s="115"/>
      <c r="B177" s="46" t="s">
        <v>90</v>
      </c>
      <c r="C177" s="46"/>
      <c r="D177" s="47"/>
      <c r="E177" s="118"/>
      <c r="F177" s="49"/>
      <c r="G177" s="128"/>
      <c r="H177" s="51"/>
      <c r="I177" s="119"/>
      <c r="J177" s="52"/>
      <c r="K177" s="8"/>
    </row>
    <row r="178" spans="1:11" ht="14.1" customHeight="1">
      <c r="A178" s="115"/>
      <c r="B178" s="46" t="s">
        <v>91</v>
      </c>
      <c r="C178" s="46"/>
      <c r="D178" s="47"/>
      <c r="E178" s="46"/>
      <c r="F178" s="46"/>
      <c r="G178" s="46"/>
      <c r="H178" s="46"/>
      <c r="I178" s="46"/>
      <c r="J178" s="46"/>
      <c r="K178" s="46"/>
    </row>
    <row r="179" spans="1:11" ht="14.1" customHeight="1">
      <c r="A179" s="115"/>
      <c r="B179" s="46" t="s">
        <v>76</v>
      </c>
      <c r="C179" s="46"/>
      <c r="D179" s="46"/>
    </row>
    <row r="180" spans="1:11" ht="14.1" customHeight="1">
      <c r="A180" s="115"/>
      <c r="B180" s="46" t="s">
        <v>122</v>
      </c>
      <c r="C180" s="46"/>
      <c r="D180" s="40">
        <f>Mes!J144</f>
        <v>2</v>
      </c>
      <c r="E180" s="2" t="s">
        <v>10</v>
      </c>
      <c r="F180" s="36"/>
      <c r="G180" s="37"/>
      <c r="H180" s="42"/>
      <c r="I180" s="38" t="s">
        <v>117</v>
      </c>
      <c r="J180" s="33"/>
      <c r="K180" s="8"/>
    </row>
    <row r="181" spans="1:11" ht="14.1" customHeight="1">
      <c r="A181" s="115"/>
      <c r="B181" s="46" t="s">
        <v>80</v>
      </c>
      <c r="C181" s="46"/>
      <c r="D181" s="40">
        <f>Mes!J145</f>
        <v>2</v>
      </c>
      <c r="E181" s="2" t="s">
        <v>10</v>
      </c>
      <c r="F181" s="36"/>
      <c r="G181" s="37"/>
      <c r="H181" s="42"/>
      <c r="I181" s="38" t="s">
        <v>117</v>
      </c>
      <c r="J181" s="33"/>
      <c r="K181" s="8"/>
    </row>
    <row r="182" spans="1:11" ht="14.1" customHeight="1">
      <c r="A182" s="115"/>
      <c r="B182" s="46" t="s">
        <v>123</v>
      </c>
      <c r="C182" s="46"/>
      <c r="D182" s="40">
        <f>Mes!J146</f>
        <v>2</v>
      </c>
      <c r="E182" s="2" t="s">
        <v>10</v>
      </c>
      <c r="F182" s="36"/>
      <c r="G182" s="37"/>
      <c r="H182" s="42"/>
      <c r="I182" s="38" t="s">
        <v>117</v>
      </c>
      <c r="J182" s="33"/>
      <c r="K182" s="8"/>
    </row>
    <row r="183" spans="1:11" ht="14.1" customHeight="1">
      <c r="A183" s="115"/>
      <c r="B183" s="46"/>
      <c r="C183" s="46"/>
      <c r="D183" s="118" t="s">
        <v>181</v>
      </c>
      <c r="E183" s="118"/>
      <c r="G183" s="128"/>
      <c r="H183" s="51"/>
      <c r="I183" s="119"/>
      <c r="J183" s="142"/>
      <c r="K183" s="8"/>
    </row>
    <row r="184" spans="1:11" ht="14.1" customHeight="1">
      <c r="A184" s="115"/>
      <c r="B184" s="46"/>
      <c r="C184" s="46"/>
      <c r="D184" s="76"/>
      <c r="E184" s="118"/>
      <c r="F184" s="49"/>
      <c r="G184" s="128"/>
      <c r="H184" s="51"/>
      <c r="I184" s="119"/>
      <c r="J184" s="56"/>
      <c r="K184" s="57"/>
    </row>
    <row r="185" spans="1:11" ht="14.1" customHeight="1">
      <c r="B185" s="140" t="s">
        <v>167</v>
      </c>
      <c r="C185" s="46"/>
      <c r="D185" s="76"/>
      <c r="E185" s="35"/>
      <c r="F185" s="36"/>
      <c r="G185" s="37"/>
      <c r="H185" s="42"/>
      <c r="I185" s="38"/>
      <c r="J185" s="33"/>
      <c r="K185" s="8"/>
    </row>
    <row r="186" spans="1:11" ht="14.1" customHeight="1">
      <c r="A186" s="15">
        <v>1</v>
      </c>
      <c r="B186" s="1" t="s">
        <v>87</v>
      </c>
      <c r="C186" s="15"/>
      <c r="D186" s="34"/>
      <c r="E186" s="35"/>
      <c r="F186" s="36"/>
      <c r="G186" s="37"/>
      <c r="H186" s="42"/>
      <c r="I186" s="38"/>
      <c r="J186" s="33"/>
      <c r="K186" s="8"/>
    </row>
    <row r="187" spans="1:11" ht="14.1" customHeight="1">
      <c r="A187" s="15"/>
      <c r="B187" s="1" t="s">
        <v>88</v>
      </c>
      <c r="C187" s="15"/>
      <c r="D187" s="34"/>
    </row>
    <row r="188" spans="1:11" ht="14.1" customHeight="1">
      <c r="A188" s="115"/>
      <c r="B188" s="1" t="s">
        <v>89</v>
      </c>
      <c r="C188" s="15"/>
      <c r="D188" s="40">
        <f>Mes!J153</f>
        <v>8</v>
      </c>
      <c r="E188" s="2" t="s">
        <v>17</v>
      </c>
      <c r="F188" s="36">
        <v>1130</v>
      </c>
      <c r="G188" s="37" t="s">
        <v>9</v>
      </c>
      <c r="H188" s="42">
        <v>0</v>
      </c>
      <c r="I188" s="38" t="s">
        <v>124</v>
      </c>
      <c r="J188" s="33">
        <f>IF(MID(I188,1,2)=("P."),(ROUND(D188*((F188)+(H188/100)),)),IF(MID(I188,1,2)=("%o"),(ROUND(D188*(((F188)+(H188/100))/1000),)),IF(MID(I188,1,2)=("Ea"),(ROUND(D188*((F188)+(H188/100)),)),ROUND(D188*(((F188)+(H188/100))/100),))))</f>
        <v>9040</v>
      </c>
      <c r="K188" s="8" t="s">
        <v>11</v>
      </c>
    </row>
    <row r="189" spans="1:11" ht="14.1" customHeight="1">
      <c r="A189" s="115"/>
      <c r="B189" s="46"/>
      <c r="C189" s="46"/>
      <c r="D189" s="192" t="s">
        <v>379</v>
      </c>
      <c r="E189" s="2"/>
      <c r="F189" s="36"/>
      <c r="G189" s="37"/>
      <c r="H189" s="42"/>
      <c r="I189" s="38"/>
      <c r="J189" s="127"/>
      <c r="K189" s="116"/>
    </row>
    <row r="190" spans="1:11" ht="14.1" customHeight="1">
      <c r="A190" s="115">
        <v>2</v>
      </c>
      <c r="B190" s="1" t="s">
        <v>125</v>
      </c>
      <c r="C190" s="22"/>
      <c r="D190" s="20"/>
      <c r="E190" s="2"/>
      <c r="F190" s="36"/>
      <c r="G190" s="37"/>
      <c r="H190" s="42"/>
      <c r="I190" s="38"/>
      <c r="J190" s="127"/>
      <c r="K190" s="116"/>
    </row>
    <row r="191" spans="1:11" ht="14.1" customHeight="1">
      <c r="A191" s="115"/>
      <c r="B191" s="1" t="s">
        <v>126</v>
      </c>
      <c r="C191" s="22"/>
      <c r="D191" s="20"/>
    </row>
    <row r="192" spans="1:11" ht="14.1" customHeight="1">
      <c r="A192" s="115"/>
      <c r="B192" s="1" t="s">
        <v>127</v>
      </c>
      <c r="C192" s="22"/>
      <c r="D192" s="40">
        <f>Mes!J156</f>
        <v>4</v>
      </c>
      <c r="E192" s="2" t="s">
        <v>3</v>
      </c>
      <c r="F192" s="36">
        <v>985</v>
      </c>
      <c r="G192" s="37" t="s">
        <v>9</v>
      </c>
      <c r="H192" s="42">
        <v>0</v>
      </c>
      <c r="I192" s="38" t="s">
        <v>124</v>
      </c>
      <c r="J192" s="33">
        <f>IF(MID(I192,1,2)=("P."),(ROUND(D192*((F192)+(H192/100)),)),IF(MID(I192,1,2)=("%o"),(ROUND(D192*(((F192)+(H192/100))/1000),)),IF(MID(I192,1,2)=("Ea"),(ROUND(D192*((F192)+(H192/100)),)),ROUND(D192*(((F192)+(H192/100))/100),))))</f>
        <v>3940</v>
      </c>
      <c r="K192" s="8" t="s">
        <v>11</v>
      </c>
    </row>
    <row r="193" spans="1:11" ht="14.1" customHeight="1">
      <c r="A193" s="115"/>
      <c r="C193" s="22"/>
      <c r="D193" s="191" t="s">
        <v>380</v>
      </c>
      <c r="E193" s="2"/>
      <c r="F193" s="36"/>
      <c r="G193" s="37"/>
      <c r="H193" s="42"/>
      <c r="I193" s="38"/>
      <c r="J193" s="33"/>
      <c r="K193" s="8"/>
    </row>
    <row r="194" spans="1:11" ht="14.1" customHeight="1">
      <c r="A194" s="15"/>
      <c r="B194" s="46"/>
      <c r="C194" s="46"/>
      <c r="D194" s="40"/>
      <c r="E194" s="12"/>
      <c r="F194" s="12"/>
      <c r="G194" s="12"/>
      <c r="H194" s="42"/>
      <c r="I194" s="7" t="s">
        <v>57</v>
      </c>
      <c r="J194" s="39">
        <f>SUM(J188:J192)</f>
        <v>12980</v>
      </c>
      <c r="K194" s="28" t="s">
        <v>11</v>
      </c>
    </row>
    <row r="195" spans="1:11" ht="14.1" customHeight="1">
      <c r="A195" s="15"/>
      <c r="B195" s="46"/>
      <c r="C195" s="46"/>
      <c r="D195" s="40"/>
      <c r="E195" s="12"/>
      <c r="F195" s="12" t="s">
        <v>333</v>
      </c>
      <c r="G195" s="12"/>
      <c r="H195" s="42"/>
      <c r="I195" s="7"/>
      <c r="J195" s="26"/>
      <c r="K195" s="27"/>
    </row>
    <row r="196" spans="1:11" ht="14.1" customHeight="1">
      <c r="A196" s="15"/>
      <c r="B196" s="46"/>
      <c r="C196" s="46"/>
      <c r="D196" s="40"/>
      <c r="E196" s="12"/>
      <c r="F196" s="12"/>
      <c r="G196" s="12"/>
      <c r="H196" s="42"/>
      <c r="I196" s="7" t="s">
        <v>189</v>
      </c>
      <c r="J196" s="143"/>
      <c r="K196" s="27"/>
    </row>
    <row r="197" spans="1:11" ht="14.1" customHeight="1">
      <c r="A197" s="15"/>
      <c r="B197" s="104" t="s">
        <v>171</v>
      </c>
      <c r="C197" s="12"/>
      <c r="D197" s="12"/>
      <c r="E197" s="48"/>
      <c r="F197" s="49"/>
      <c r="G197" s="50"/>
      <c r="H197" s="51"/>
      <c r="I197" s="54"/>
      <c r="J197" s="105"/>
      <c r="K197" s="57"/>
    </row>
    <row r="198" spans="1:11" ht="14.1" customHeight="1">
      <c r="A198" s="15"/>
      <c r="B198" s="104" t="s">
        <v>56</v>
      </c>
      <c r="C198" s="12"/>
      <c r="D198" s="12"/>
      <c r="E198" s="35"/>
      <c r="F198" s="36"/>
      <c r="G198" s="37"/>
      <c r="H198" s="42"/>
      <c r="I198" s="38"/>
      <c r="J198" s="33"/>
      <c r="K198" s="8"/>
    </row>
    <row r="199" spans="1:11" ht="14.1" customHeight="1">
      <c r="A199" s="115">
        <v>1</v>
      </c>
      <c r="B199" s="152" t="s">
        <v>190</v>
      </c>
      <c r="C199" s="46"/>
      <c r="D199" s="117"/>
      <c r="E199" s="118"/>
      <c r="F199" s="49"/>
      <c r="G199" s="119"/>
      <c r="H199" s="118"/>
      <c r="I199" s="119"/>
      <c r="J199" s="49"/>
      <c r="K199" s="118"/>
    </row>
    <row r="200" spans="1:11" ht="14.1" customHeight="1">
      <c r="A200" s="15"/>
      <c r="B200" s="152" t="s">
        <v>191</v>
      </c>
      <c r="C200" s="46"/>
      <c r="D200" s="117"/>
      <c r="E200" s="118"/>
      <c r="F200" s="49"/>
      <c r="G200" s="119"/>
      <c r="H200" s="118"/>
      <c r="I200" s="119"/>
      <c r="J200" s="49"/>
      <c r="K200" s="118"/>
    </row>
    <row r="201" spans="1:11" ht="14.1" customHeight="1">
      <c r="A201" s="15"/>
      <c r="B201" s="152" t="s">
        <v>192</v>
      </c>
      <c r="C201" s="46"/>
      <c r="D201" s="117"/>
      <c r="E201" s="118"/>
      <c r="F201" s="49"/>
      <c r="G201" s="119"/>
      <c r="H201" s="118"/>
      <c r="I201" s="119"/>
      <c r="J201" s="49"/>
      <c r="K201" s="118"/>
    </row>
    <row r="202" spans="1:11" ht="14.1" customHeight="1">
      <c r="A202" s="15"/>
      <c r="B202" s="1" t="s">
        <v>193</v>
      </c>
      <c r="C202" s="46"/>
      <c r="D202" s="34"/>
      <c r="E202" s="2"/>
      <c r="F202" s="36"/>
      <c r="G202" s="37"/>
      <c r="H202" s="42"/>
      <c r="I202" s="38"/>
      <c r="J202" s="33"/>
      <c r="K202" s="8"/>
    </row>
    <row r="203" spans="1:11" ht="14.1" customHeight="1">
      <c r="A203" s="15"/>
      <c r="B203" s="1" t="s">
        <v>194</v>
      </c>
      <c r="C203" s="46"/>
      <c r="D203" s="40">
        <f>Mes!J161</f>
        <v>10</v>
      </c>
      <c r="E203" s="2" t="s">
        <v>3</v>
      </c>
      <c r="F203" s="36"/>
      <c r="G203" s="37"/>
      <c r="H203" s="42"/>
      <c r="I203" s="38" t="s">
        <v>4</v>
      </c>
      <c r="J203" s="33"/>
      <c r="K203" s="8"/>
    </row>
    <row r="204" spans="1:11" ht="14.1" customHeight="1">
      <c r="A204" s="15"/>
      <c r="C204" s="46"/>
      <c r="D204" s="40"/>
      <c r="E204" s="2"/>
      <c r="F204" s="36"/>
      <c r="G204" s="37"/>
      <c r="H204" s="42"/>
      <c r="I204" s="38"/>
      <c r="J204" s="33"/>
      <c r="K204" s="8"/>
    </row>
    <row r="205" spans="1:11" ht="14.1" customHeight="1">
      <c r="A205" s="15">
        <v>2</v>
      </c>
      <c r="B205" s="1" t="s">
        <v>195</v>
      </c>
      <c r="C205" s="12"/>
      <c r="D205" s="46"/>
      <c r="E205" s="46"/>
      <c r="F205" s="46"/>
      <c r="G205" s="46"/>
      <c r="H205" s="46"/>
      <c r="I205" s="46"/>
      <c r="J205" s="46"/>
      <c r="K205" s="46"/>
    </row>
    <row r="206" spans="1:11" ht="14.1" customHeight="1">
      <c r="A206" s="15"/>
      <c r="B206" s="1" t="s">
        <v>196</v>
      </c>
      <c r="C206" s="12"/>
      <c r="D206" s="40">
        <f>Mes!J164</f>
        <v>1</v>
      </c>
      <c r="E206" s="2" t="s">
        <v>3</v>
      </c>
      <c r="F206" s="36"/>
      <c r="G206" s="37"/>
      <c r="H206" s="42"/>
      <c r="I206" s="38" t="s">
        <v>4</v>
      </c>
      <c r="J206" s="33"/>
      <c r="K206" s="8"/>
    </row>
    <row r="207" spans="1:11" ht="14.1" customHeight="1">
      <c r="A207" s="15"/>
      <c r="C207" s="12"/>
      <c r="D207" s="40"/>
      <c r="E207" s="2"/>
      <c r="F207" s="36"/>
      <c r="G207" s="37"/>
      <c r="H207" s="42"/>
      <c r="I207" s="38"/>
      <c r="J207" s="33"/>
      <c r="K207" s="8"/>
    </row>
    <row r="208" spans="1:11" ht="14.1" customHeight="1">
      <c r="A208" s="15">
        <v>3</v>
      </c>
      <c r="B208" s="1" t="s">
        <v>302</v>
      </c>
      <c r="C208" s="12"/>
      <c r="D208" s="12"/>
      <c r="E208" s="12"/>
      <c r="F208" s="12"/>
      <c r="G208" s="12"/>
      <c r="H208" s="42"/>
      <c r="I208" s="7"/>
      <c r="J208" s="26"/>
      <c r="K208" s="27"/>
    </row>
    <row r="209" spans="1:11" ht="14.1" customHeight="1">
      <c r="A209" s="15"/>
      <c r="B209" s="1" t="s">
        <v>303</v>
      </c>
      <c r="C209" s="12"/>
      <c r="D209" s="117"/>
      <c r="E209" s="118"/>
      <c r="F209" s="49"/>
      <c r="G209" s="119"/>
      <c r="H209" s="118"/>
      <c r="I209" s="119"/>
      <c r="J209" s="49"/>
      <c r="K209" s="118"/>
    </row>
    <row r="210" spans="1:11" ht="14.1" customHeight="1">
      <c r="A210" s="15"/>
      <c r="B210" s="1" t="s">
        <v>304</v>
      </c>
      <c r="C210" s="12"/>
      <c r="D210" s="40">
        <f>Mes!J168</f>
        <v>15</v>
      </c>
      <c r="E210" s="2" t="s">
        <v>3</v>
      </c>
      <c r="F210" s="36"/>
      <c r="G210" s="37"/>
      <c r="H210" s="42"/>
      <c r="I210" s="38" t="s">
        <v>4</v>
      </c>
      <c r="J210" s="33"/>
      <c r="K210" s="8"/>
    </row>
    <row r="211" spans="1:11" ht="14.1" customHeight="1">
      <c r="A211" s="15"/>
      <c r="C211" s="12"/>
      <c r="D211" s="40"/>
      <c r="E211" s="2"/>
      <c r="F211" s="36"/>
      <c r="G211" s="37"/>
      <c r="H211" s="42"/>
      <c r="I211" s="38"/>
      <c r="J211" s="33"/>
      <c r="K211" s="8"/>
    </row>
    <row r="212" spans="1:11" ht="14.1" customHeight="1">
      <c r="A212" s="15">
        <v>4</v>
      </c>
      <c r="B212" s="1" t="s">
        <v>305</v>
      </c>
      <c r="C212" s="12"/>
      <c r="D212" s="12"/>
      <c r="E212" s="12"/>
      <c r="F212" s="12"/>
      <c r="G212" s="12"/>
      <c r="H212" s="42"/>
      <c r="I212" s="7"/>
      <c r="J212" s="26"/>
      <c r="K212" s="27"/>
    </row>
    <row r="213" spans="1:11" ht="14.1" customHeight="1">
      <c r="A213" s="15"/>
      <c r="B213" s="1" t="s">
        <v>306</v>
      </c>
      <c r="D213" s="12"/>
      <c r="E213" s="12"/>
      <c r="F213" s="12"/>
      <c r="G213" s="12"/>
      <c r="H213" s="42"/>
      <c r="I213" s="7"/>
      <c r="J213" s="26"/>
      <c r="K213" s="27"/>
    </row>
    <row r="214" spans="1:11" ht="14.1" customHeight="1">
      <c r="A214" s="15"/>
      <c r="B214" s="1" t="s">
        <v>307</v>
      </c>
      <c r="D214" s="12"/>
      <c r="E214" s="12"/>
      <c r="F214" s="12"/>
      <c r="G214" s="12"/>
      <c r="H214" s="42"/>
      <c r="I214" s="7"/>
      <c r="J214" s="26"/>
      <c r="K214" s="27"/>
    </row>
    <row r="215" spans="1:11" ht="14.1" customHeight="1">
      <c r="A215" s="15"/>
      <c r="B215" s="1" t="s">
        <v>308</v>
      </c>
      <c r="C215" s="12"/>
      <c r="D215" s="12"/>
      <c r="E215" s="12"/>
      <c r="F215" s="12"/>
      <c r="G215" s="12"/>
      <c r="H215" s="42"/>
      <c r="I215" s="7"/>
      <c r="J215" s="26"/>
      <c r="K215" s="27"/>
    </row>
    <row r="216" spans="1:11" ht="14.1" customHeight="1">
      <c r="A216" s="15"/>
      <c r="B216" s="1" t="s">
        <v>309</v>
      </c>
      <c r="C216" s="12"/>
      <c r="D216" s="40">
        <f>Mes!J172</f>
        <v>8</v>
      </c>
      <c r="E216" s="2" t="s">
        <v>3</v>
      </c>
      <c r="F216" s="36"/>
      <c r="G216" s="37"/>
      <c r="H216" s="42"/>
      <c r="I216" s="38" t="s">
        <v>4</v>
      </c>
      <c r="J216" s="33"/>
      <c r="K216" s="8"/>
    </row>
    <row r="217" spans="1:11" ht="14.1" customHeight="1" thickBot="1">
      <c r="A217" s="15"/>
      <c r="B217" s="46"/>
      <c r="C217" s="46"/>
      <c r="D217" s="47"/>
      <c r="E217" s="35"/>
      <c r="F217" s="12"/>
      <c r="G217" s="12"/>
      <c r="H217" s="42"/>
      <c r="I217" s="7" t="s">
        <v>75</v>
      </c>
      <c r="J217" s="58"/>
      <c r="K217" s="59"/>
    </row>
    <row r="218" spans="1:11" ht="14.1" customHeight="1">
      <c r="A218" s="115"/>
      <c r="B218" s="46"/>
      <c r="C218" s="46"/>
      <c r="D218" s="153"/>
      <c r="E218" s="118"/>
      <c r="F218" s="49"/>
      <c r="G218" s="119"/>
      <c r="H218" s="118"/>
      <c r="I218" s="119"/>
      <c r="J218" s="49"/>
      <c r="K218" s="118"/>
    </row>
    <row r="219" spans="1:11" ht="14.1" customHeight="1" thickBot="1">
      <c r="A219" s="115"/>
      <c r="B219" s="46"/>
      <c r="C219" s="46"/>
      <c r="D219" s="117"/>
      <c r="E219" s="118"/>
      <c r="F219" s="49"/>
      <c r="G219" s="119"/>
      <c r="H219" s="118"/>
      <c r="I219" s="119"/>
      <c r="J219" s="49"/>
      <c r="K219" s="118"/>
    </row>
    <row r="220" spans="1:11" ht="14.1" customHeight="1" thickBot="1">
      <c r="A220" s="115"/>
      <c r="B220" s="46"/>
      <c r="C220" s="182" t="s">
        <v>334</v>
      </c>
      <c r="D220" s="183"/>
      <c r="E220" s="2"/>
      <c r="F220" s="36"/>
      <c r="G220" s="37"/>
      <c r="H220" s="42"/>
      <c r="I220" s="38"/>
      <c r="J220" s="33"/>
      <c r="K220" s="8"/>
    </row>
    <row r="221" spans="1:11" ht="14.1" customHeight="1">
      <c r="A221" s="115"/>
      <c r="B221" s="46"/>
      <c r="C221" s="46"/>
      <c r="D221" s="40"/>
      <c r="E221" s="2"/>
      <c r="F221" s="36"/>
      <c r="G221" s="37"/>
      <c r="H221" s="42"/>
      <c r="I221" s="38"/>
      <c r="J221" s="33"/>
      <c r="K221" s="8"/>
    </row>
    <row r="222" spans="1:11" ht="14.1" customHeight="1">
      <c r="A222" s="115"/>
      <c r="B222" s="151" t="s">
        <v>335</v>
      </c>
      <c r="C222" s="48" t="s">
        <v>336</v>
      </c>
      <c r="D222" s="48"/>
      <c r="E222" s="184"/>
      <c r="F222" s="36"/>
      <c r="G222" s="37"/>
      <c r="H222" s="185" t="s">
        <v>337</v>
      </c>
      <c r="I222" s="38"/>
      <c r="J222" s="33"/>
      <c r="K222" s="8"/>
    </row>
    <row r="223" spans="1:11" ht="14.1" customHeight="1">
      <c r="A223" s="115"/>
      <c r="B223" s="151" t="s">
        <v>338</v>
      </c>
      <c r="C223" s="151" t="s">
        <v>339</v>
      </c>
      <c r="D223" s="40"/>
      <c r="E223" s="184"/>
      <c r="F223" s="36"/>
      <c r="G223" s="37"/>
      <c r="H223" s="185" t="s">
        <v>337</v>
      </c>
      <c r="I223" s="38"/>
      <c r="J223" s="33"/>
      <c r="K223" s="8"/>
    </row>
    <row r="224" spans="1:11" ht="14.1" customHeight="1">
      <c r="A224" s="46"/>
      <c r="B224" s="151" t="s">
        <v>340</v>
      </c>
      <c r="C224" s="14" t="s">
        <v>363</v>
      </c>
      <c r="D224" s="46"/>
      <c r="E224" s="46"/>
      <c r="F224" s="46"/>
      <c r="G224" s="46"/>
      <c r="H224" s="185" t="s">
        <v>337</v>
      </c>
      <c r="I224" s="46"/>
      <c r="J224" s="46"/>
      <c r="K224" s="46"/>
    </row>
    <row r="225" spans="1:11" ht="14.1" customHeight="1">
      <c r="A225" s="46"/>
      <c r="B225" s="46" t="s">
        <v>342</v>
      </c>
      <c r="C225" s="14" t="s">
        <v>364</v>
      </c>
      <c r="D225" s="46"/>
      <c r="E225" s="46"/>
      <c r="F225" s="46"/>
      <c r="G225" s="46"/>
      <c r="H225" s="185" t="s">
        <v>337</v>
      </c>
      <c r="I225" s="46"/>
      <c r="J225" s="46"/>
      <c r="K225" s="46"/>
    </row>
    <row r="226" spans="1:11" ht="14.1" customHeight="1">
      <c r="A226" s="46"/>
      <c r="B226" s="46" t="s">
        <v>361</v>
      </c>
      <c r="C226" s="151" t="s">
        <v>341</v>
      </c>
      <c r="D226" s="46"/>
      <c r="E226" s="46"/>
      <c r="F226" s="46"/>
      <c r="G226" s="46"/>
      <c r="H226" s="185" t="s">
        <v>337</v>
      </c>
      <c r="I226" s="46"/>
      <c r="J226" s="46"/>
      <c r="K226" s="46"/>
    </row>
    <row r="227" spans="1:11" ht="14.1" customHeight="1">
      <c r="A227" s="46"/>
      <c r="B227" s="46" t="s">
        <v>362</v>
      </c>
      <c r="C227" s="151" t="s">
        <v>341</v>
      </c>
      <c r="D227" s="46"/>
      <c r="E227" s="46"/>
      <c r="F227" s="46"/>
      <c r="G227" s="46"/>
      <c r="H227" s="185" t="s">
        <v>337</v>
      </c>
      <c r="I227" s="46"/>
      <c r="J227" s="46"/>
      <c r="K227" s="46"/>
    </row>
    <row r="228" spans="1:11" ht="14.1" customHeight="1">
      <c r="A228" s="115"/>
      <c r="B228" s="46"/>
      <c r="C228" s="46"/>
      <c r="D228" s="117"/>
      <c r="E228" s="118"/>
      <c r="F228" s="49"/>
      <c r="G228" s="119"/>
      <c r="H228" s="185"/>
      <c r="I228" s="119"/>
      <c r="J228" s="49"/>
      <c r="K228" s="118"/>
    </row>
    <row r="229" spans="1:11" ht="14.1" customHeight="1">
      <c r="A229" s="115"/>
      <c r="B229" s="46"/>
      <c r="C229" s="46"/>
      <c r="D229" s="186" t="s">
        <v>343</v>
      </c>
      <c r="E229" s="2"/>
      <c r="F229" s="118"/>
      <c r="G229" s="37"/>
      <c r="H229" s="185" t="s">
        <v>337</v>
      </c>
      <c r="I229" s="38"/>
      <c r="J229" s="33"/>
      <c r="K229" s="8"/>
    </row>
    <row r="230" spans="1:11" ht="14.1" customHeight="1">
      <c r="A230" s="115"/>
      <c r="B230" s="46"/>
      <c r="C230" s="151"/>
      <c r="D230" s="40"/>
      <c r="E230" s="184"/>
      <c r="F230" s="36"/>
      <c r="G230" s="37"/>
      <c r="H230" s="185"/>
      <c r="I230" s="38"/>
      <c r="J230" s="33"/>
      <c r="K230" s="8"/>
    </row>
    <row r="231" spans="1:11">
      <c r="A231" s="115"/>
      <c r="B231" s="46"/>
      <c r="C231" s="46"/>
      <c r="D231" s="117"/>
      <c r="E231" s="118"/>
      <c r="F231" s="49"/>
      <c r="G231" s="119"/>
      <c r="H231" s="118"/>
      <c r="I231" s="119"/>
      <c r="J231" s="49"/>
      <c r="K231" s="118"/>
    </row>
    <row r="232" spans="1:11">
      <c r="A232" s="115"/>
      <c r="B232" s="46"/>
      <c r="C232" s="46"/>
      <c r="D232" s="186"/>
      <c r="E232" s="2"/>
      <c r="F232" s="118"/>
      <c r="G232" s="37"/>
      <c r="H232" s="187"/>
      <c r="I232" s="38"/>
      <c r="J232" s="33"/>
      <c r="K232" s="8"/>
    </row>
    <row r="233" spans="1:11">
      <c r="A233" s="115"/>
      <c r="B233" s="151" t="s">
        <v>344</v>
      </c>
      <c r="C233" s="46"/>
      <c r="D233" s="40"/>
      <c r="E233" s="2"/>
      <c r="F233" s="36"/>
      <c r="G233" s="37"/>
      <c r="H233" s="42"/>
      <c r="I233" s="38"/>
      <c r="J233" s="33"/>
      <c r="K233" s="8"/>
    </row>
    <row r="234" spans="1:11">
      <c r="A234" s="115">
        <v>1</v>
      </c>
      <c r="B234" s="188" t="s">
        <v>345</v>
      </c>
      <c r="C234" s="46"/>
      <c r="D234" s="40"/>
      <c r="E234" s="2"/>
      <c r="F234" s="36"/>
      <c r="G234" s="37"/>
      <c r="H234" s="42"/>
      <c r="I234" s="38"/>
      <c r="J234" s="33"/>
      <c r="K234" s="8"/>
    </row>
    <row r="235" spans="1:11">
      <c r="A235" s="115"/>
      <c r="B235" s="188" t="s">
        <v>346</v>
      </c>
      <c r="C235" s="46"/>
      <c r="D235" s="40"/>
      <c r="E235" s="2"/>
      <c r="F235" s="36"/>
      <c r="G235" s="37"/>
      <c r="H235" s="42"/>
      <c r="I235" s="38"/>
      <c r="J235" s="33"/>
      <c r="K235" s="8"/>
    </row>
    <row r="236" spans="1:11">
      <c r="A236" s="115">
        <v>2</v>
      </c>
      <c r="B236" s="188" t="s">
        <v>347</v>
      </c>
      <c r="C236" s="46"/>
      <c r="D236" s="40"/>
      <c r="E236" s="2"/>
      <c r="F236" s="36"/>
      <c r="G236" s="37"/>
      <c r="H236" s="42"/>
      <c r="I236" s="38"/>
      <c r="J236" s="33"/>
      <c r="K236" s="8"/>
    </row>
    <row r="237" spans="1:11">
      <c r="A237" s="115">
        <v>3</v>
      </c>
      <c r="B237" s="188" t="s">
        <v>348</v>
      </c>
      <c r="C237" s="46"/>
      <c r="D237" s="40"/>
      <c r="E237" s="2"/>
      <c r="F237" s="36"/>
      <c r="G237" s="37"/>
      <c r="H237" s="42"/>
      <c r="I237" s="38"/>
      <c r="J237" s="33"/>
      <c r="K237" s="8"/>
    </row>
    <row r="238" spans="1:11">
      <c r="A238" s="115">
        <v>4</v>
      </c>
      <c r="B238" s="188" t="s">
        <v>349</v>
      </c>
      <c r="C238" s="46"/>
      <c r="D238" s="40"/>
      <c r="E238" s="2"/>
      <c r="F238" s="36"/>
      <c r="G238" s="37"/>
      <c r="H238" s="42"/>
      <c r="I238" s="38"/>
      <c r="J238" s="33"/>
      <c r="K238" s="8"/>
    </row>
    <row r="239" spans="1:11">
      <c r="A239" s="115">
        <v>5</v>
      </c>
      <c r="B239" s="188" t="s">
        <v>350</v>
      </c>
      <c r="C239" s="46"/>
      <c r="D239" s="40"/>
      <c r="E239" s="2"/>
      <c r="F239" s="36"/>
      <c r="G239" s="37"/>
      <c r="H239" s="42"/>
      <c r="I239" s="38"/>
      <c r="J239" s="33"/>
      <c r="K239" s="8"/>
    </row>
    <row r="240" spans="1:11">
      <c r="A240" s="115">
        <v>6</v>
      </c>
      <c r="B240" s="188" t="s">
        <v>351</v>
      </c>
      <c r="C240" s="46"/>
      <c r="D240" s="40"/>
      <c r="E240" s="2"/>
      <c r="F240" s="36"/>
      <c r="G240" s="37"/>
      <c r="H240" s="42"/>
      <c r="I240" s="38"/>
      <c r="J240" s="33"/>
      <c r="K240" s="8"/>
    </row>
    <row r="241" spans="1:11">
      <c r="A241" s="115">
        <v>7</v>
      </c>
      <c r="B241" s="188" t="s">
        <v>352</v>
      </c>
      <c r="C241" s="46"/>
      <c r="D241" s="40"/>
      <c r="E241" s="2"/>
      <c r="F241" s="36"/>
      <c r="G241" s="37"/>
      <c r="H241" s="42"/>
      <c r="I241" s="38"/>
      <c r="J241" s="33"/>
      <c r="K241" s="8"/>
    </row>
    <row r="242" spans="1:11">
      <c r="A242" s="115">
        <v>8</v>
      </c>
      <c r="B242" s="188" t="s">
        <v>353</v>
      </c>
      <c r="C242" s="46"/>
      <c r="D242" s="40"/>
      <c r="E242" s="2"/>
      <c r="F242" s="36"/>
      <c r="G242" s="37"/>
      <c r="H242" s="42"/>
      <c r="I242" s="38"/>
      <c r="J242" s="33"/>
      <c r="K242" s="8"/>
    </row>
    <row r="243" spans="1:11">
      <c r="A243" s="115">
        <v>9</v>
      </c>
      <c r="B243" s="188" t="s">
        <v>354</v>
      </c>
      <c r="C243" s="46"/>
      <c r="D243" s="40"/>
      <c r="E243" s="2"/>
      <c r="F243" s="36"/>
      <c r="G243" s="37"/>
      <c r="H243" s="42"/>
      <c r="I243" s="38"/>
      <c r="J243" s="33"/>
      <c r="K243" s="8"/>
    </row>
    <row r="244" spans="1:11">
      <c r="A244" s="115">
        <v>10</v>
      </c>
      <c r="B244" s="188" t="s">
        <v>355</v>
      </c>
      <c r="C244" s="46"/>
      <c r="D244" s="40"/>
      <c r="E244" s="2"/>
      <c r="F244" s="36"/>
      <c r="G244" s="37"/>
      <c r="H244" s="42"/>
      <c r="I244" s="38"/>
      <c r="J244" s="33"/>
      <c r="K244" s="8"/>
    </row>
    <row r="245" spans="1:11">
      <c r="A245" s="115">
        <v>11</v>
      </c>
      <c r="B245" s="188" t="s">
        <v>356</v>
      </c>
      <c r="C245" s="46"/>
      <c r="D245" s="40"/>
      <c r="E245" s="2"/>
      <c r="F245" s="36"/>
      <c r="G245" s="37"/>
      <c r="H245" s="42"/>
      <c r="I245" s="38"/>
      <c r="J245" s="33"/>
      <c r="K245" s="8"/>
    </row>
    <row r="246" spans="1:11">
      <c r="A246" s="115"/>
      <c r="B246" s="189"/>
      <c r="C246" s="46"/>
      <c r="D246" s="40"/>
      <c r="E246" s="2"/>
      <c r="F246" s="36"/>
      <c r="G246" s="37"/>
      <c r="H246" s="42"/>
      <c r="I246" s="38"/>
      <c r="J246" s="33"/>
      <c r="K246" s="8"/>
    </row>
    <row r="247" spans="1:11">
      <c r="A247" s="115"/>
      <c r="B247" s="189"/>
      <c r="C247" s="46"/>
      <c r="D247" s="40"/>
      <c r="E247" s="2"/>
      <c r="F247" s="36"/>
      <c r="G247" s="37"/>
      <c r="H247" s="42"/>
      <c r="I247" s="38"/>
      <c r="J247" s="33"/>
      <c r="K247" s="8"/>
    </row>
    <row r="248" spans="1:11">
      <c r="A248" s="115"/>
      <c r="B248" s="151" t="s">
        <v>357</v>
      </c>
      <c r="C248" s="46"/>
      <c r="D248" s="40"/>
      <c r="E248" s="2"/>
      <c r="F248" s="36"/>
      <c r="G248" s="37"/>
      <c r="H248" s="42"/>
      <c r="I248" s="38"/>
      <c r="J248" s="33"/>
      <c r="K248" s="8"/>
    </row>
    <row r="249" spans="1:11">
      <c r="A249" s="115"/>
      <c r="B249" s="46"/>
      <c r="C249" s="46"/>
      <c r="D249" s="40"/>
      <c r="E249" s="2"/>
      <c r="F249" s="36"/>
      <c r="G249" s="37"/>
      <c r="H249" s="42"/>
      <c r="I249" s="38"/>
      <c r="J249" s="33"/>
      <c r="K249" s="8"/>
    </row>
    <row r="250" spans="1:11">
      <c r="A250" s="115"/>
      <c r="B250" s="46"/>
      <c r="C250" s="46"/>
      <c r="D250" s="40"/>
      <c r="E250" s="2"/>
      <c r="F250" s="36"/>
      <c r="G250" s="37"/>
      <c r="H250" s="42"/>
      <c r="I250" s="38"/>
      <c r="J250" s="33"/>
      <c r="K250" s="8"/>
    </row>
    <row r="251" spans="1:11">
      <c r="A251" s="115"/>
      <c r="B251" s="19"/>
      <c r="C251" s="12"/>
      <c r="D251" s="40"/>
      <c r="E251" s="2"/>
      <c r="F251" s="36"/>
      <c r="G251" s="37"/>
      <c r="H251" s="42"/>
      <c r="I251" s="38"/>
      <c r="J251" s="127"/>
      <c r="K251" s="8"/>
    </row>
    <row r="252" spans="1:11">
      <c r="A252" s="13"/>
      <c r="B252" s="49"/>
      <c r="C252" s="13"/>
      <c r="D252" s="7" t="s">
        <v>0</v>
      </c>
      <c r="E252" s="15"/>
      <c r="F252" s="13"/>
      <c r="G252" s="15"/>
      <c r="H252" s="49"/>
      <c r="I252" s="115" t="s">
        <v>170</v>
      </c>
      <c r="J252" s="190"/>
      <c r="K252" s="8"/>
    </row>
    <row r="253" spans="1:11">
      <c r="A253" s="15"/>
      <c r="B253" s="19"/>
      <c r="C253" s="15"/>
      <c r="D253" s="4" t="s">
        <v>358</v>
      </c>
      <c r="E253" s="15"/>
      <c r="F253" s="2" t="s">
        <v>359</v>
      </c>
      <c r="G253" s="61"/>
      <c r="H253" s="13"/>
      <c r="I253" s="119"/>
      <c r="J253" s="49"/>
      <c r="K253" s="8"/>
    </row>
    <row r="254" spans="1:11">
      <c r="A254" s="15"/>
      <c r="B254" s="19"/>
      <c r="C254" s="6" t="s">
        <v>1</v>
      </c>
      <c r="D254" s="117"/>
      <c r="E254" s="15"/>
      <c r="F254" s="13"/>
      <c r="G254" s="15"/>
      <c r="H254" s="23" t="s">
        <v>360</v>
      </c>
      <c r="I254" s="119"/>
      <c r="J254" s="15"/>
      <c r="K254" s="8"/>
    </row>
    <row r="255" spans="1:11">
      <c r="A255" s="115"/>
      <c r="B255" s="46"/>
      <c r="C255" s="46"/>
      <c r="D255" s="154"/>
      <c r="E255" s="118"/>
      <c r="F255" s="49"/>
      <c r="G255" s="119"/>
      <c r="H255" s="118"/>
      <c r="I255" s="119"/>
      <c r="J255" s="49"/>
      <c r="K255" s="118"/>
    </row>
    <row r="256" spans="1:11" ht="15.75" customHeight="1">
      <c r="A256" s="115"/>
      <c r="B256" s="46"/>
      <c r="C256" s="46"/>
      <c r="D256" s="154"/>
      <c r="E256" s="118"/>
      <c r="F256" s="49"/>
      <c r="G256" s="119"/>
      <c r="H256" s="118"/>
      <c r="I256" s="119"/>
      <c r="J256" s="49"/>
      <c r="K256" s="118"/>
    </row>
    <row r="257" spans="1:11" ht="15.75" customHeight="1">
      <c r="A257" s="115"/>
      <c r="B257" s="46"/>
      <c r="C257" s="46"/>
      <c r="D257" s="154"/>
      <c r="E257" s="118"/>
      <c r="F257" s="49"/>
      <c r="G257" s="119"/>
      <c r="H257" s="118"/>
      <c r="I257" s="119"/>
      <c r="J257" s="49"/>
      <c r="K257" s="118"/>
    </row>
    <row r="258" spans="1:11" ht="15" customHeight="1">
      <c r="A258" s="115"/>
      <c r="B258" s="46"/>
      <c r="C258" s="46"/>
      <c r="D258" s="154"/>
      <c r="E258" s="118"/>
      <c r="F258" s="49"/>
      <c r="G258" s="119"/>
      <c r="H258" s="118"/>
      <c r="I258" s="119"/>
      <c r="J258" s="49"/>
      <c r="K258" s="118"/>
    </row>
    <row r="259" spans="1:11" ht="13.5" customHeight="1">
      <c r="A259" s="115"/>
      <c r="B259" s="46"/>
      <c r="C259" s="46"/>
      <c r="D259" s="154"/>
      <c r="E259" s="118"/>
      <c r="F259" s="49"/>
      <c r="G259" s="119"/>
      <c r="H259" s="118"/>
      <c r="I259" s="119"/>
      <c r="J259" s="49"/>
      <c r="K259" s="118"/>
    </row>
    <row r="260" spans="1:11" ht="15" customHeight="1">
      <c r="A260" s="115"/>
      <c r="B260" s="46"/>
      <c r="C260" s="46"/>
      <c r="D260" s="154"/>
      <c r="E260" s="118"/>
      <c r="F260" s="49"/>
      <c r="G260" s="119"/>
      <c r="H260" s="118"/>
      <c r="I260" s="119"/>
      <c r="J260" s="49"/>
      <c r="K260" s="118"/>
    </row>
    <row r="261" spans="1:11" ht="15" customHeight="1">
      <c r="A261" s="115"/>
      <c r="B261" s="46"/>
      <c r="C261" s="46"/>
      <c r="D261" s="154"/>
      <c r="E261" s="118"/>
      <c r="F261" s="49"/>
      <c r="G261" s="119"/>
      <c r="H261" s="118"/>
      <c r="I261" s="119"/>
      <c r="J261" s="49"/>
      <c r="K261" s="118"/>
    </row>
    <row r="262" spans="1:11" ht="15" customHeight="1">
      <c r="A262" s="115"/>
      <c r="B262" s="46"/>
      <c r="C262" s="46"/>
      <c r="D262" s="154"/>
      <c r="E262" s="118"/>
      <c r="F262" s="49"/>
      <c r="G262" s="119"/>
      <c r="H262" s="118"/>
      <c r="I262" s="119"/>
      <c r="J262" s="49"/>
      <c r="K262" s="118"/>
    </row>
    <row r="263" spans="1:11" ht="15" customHeight="1">
      <c r="A263" s="115"/>
      <c r="B263" s="46"/>
      <c r="C263" s="46"/>
      <c r="D263" s="154"/>
      <c r="E263" s="118"/>
      <c r="F263" s="49"/>
      <c r="G263" s="119"/>
      <c r="H263" s="118"/>
      <c r="I263" s="119"/>
      <c r="J263" s="49"/>
      <c r="K263" s="118"/>
    </row>
    <row r="264" spans="1:11" ht="15" customHeight="1">
      <c r="A264" s="115"/>
      <c r="B264" s="46"/>
      <c r="C264" s="46"/>
      <c r="D264" s="154"/>
      <c r="E264" s="118"/>
      <c r="F264" s="49"/>
      <c r="G264" s="119"/>
      <c r="H264" s="118"/>
      <c r="I264" s="119"/>
      <c r="J264" s="49"/>
      <c r="K264" s="118"/>
    </row>
    <row r="265" spans="1:11" ht="15" customHeight="1">
      <c r="A265" s="1"/>
      <c r="H265" s="1"/>
    </row>
    <row r="266" spans="1:11" ht="15" customHeight="1">
      <c r="A266" s="1"/>
      <c r="H266" s="1"/>
    </row>
    <row r="267" spans="1:11" ht="15" customHeight="1">
      <c r="A267" s="1"/>
      <c r="H267" s="1"/>
    </row>
    <row r="268" spans="1:11" ht="15" customHeight="1">
      <c r="A268" s="1"/>
      <c r="H268" s="1"/>
    </row>
    <row r="269" spans="1:11" ht="15" customHeight="1">
      <c r="A269" s="1"/>
      <c r="H269" s="1"/>
    </row>
    <row r="270" spans="1:11" ht="15" customHeight="1">
      <c r="A270" s="1"/>
      <c r="H270" s="1"/>
    </row>
    <row r="271" spans="1:11">
      <c r="A271" s="1"/>
      <c r="H271" s="1"/>
    </row>
    <row r="272" spans="1:11">
      <c r="A272" s="1"/>
      <c r="H272" s="1"/>
    </row>
    <row r="273" spans="1:10">
      <c r="A273" s="1"/>
      <c r="H273" s="1"/>
    </row>
    <row r="274" spans="1:10">
      <c r="A274" s="1"/>
      <c r="H274" s="1"/>
    </row>
    <row r="275" spans="1:10">
      <c r="A275" s="1"/>
      <c r="H275" s="1"/>
    </row>
    <row r="276" spans="1:10">
      <c r="A276" s="1"/>
      <c r="H276" s="1"/>
    </row>
    <row r="277" spans="1:10">
      <c r="A277" s="1"/>
      <c r="H277" s="1"/>
    </row>
    <row r="278" spans="1:10">
      <c r="A278" s="1"/>
      <c r="H278" s="1"/>
    </row>
    <row r="279" spans="1:10">
      <c r="A279" s="1"/>
      <c r="H279" s="1"/>
    </row>
    <row r="280" spans="1:10">
      <c r="A280" s="1"/>
      <c r="H280" s="1"/>
    </row>
    <row r="281" spans="1:10">
      <c r="A281" s="1"/>
      <c r="H281" s="1"/>
    </row>
    <row r="282" spans="1:10">
      <c r="A282" s="1"/>
      <c r="H282" s="1"/>
    </row>
    <row r="283" spans="1:10">
      <c r="A283" s="1"/>
      <c r="H283" s="1"/>
    </row>
    <row r="284" spans="1:10">
      <c r="A284" s="1"/>
      <c r="H284" s="1"/>
    </row>
    <row r="285" spans="1:10">
      <c r="A285" s="1"/>
      <c r="H285" s="1"/>
    </row>
    <row r="286" spans="1:10">
      <c r="A286" s="1"/>
      <c r="H286" s="1"/>
    </row>
    <row r="287" spans="1:10">
      <c r="A287" s="15"/>
      <c r="B287" s="102"/>
      <c r="C287" s="12"/>
      <c r="D287" s="34"/>
      <c r="E287" s="35"/>
      <c r="F287" s="12"/>
      <c r="G287" s="12"/>
      <c r="H287" s="42"/>
      <c r="I287" s="7"/>
      <c r="J287" s="26"/>
    </row>
    <row r="288" spans="1:10">
      <c r="A288" s="15"/>
      <c r="B288" s="102"/>
      <c r="C288" s="12"/>
      <c r="D288" s="34"/>
      <c r="E288" s="35"/>
      <c r="F288" s="12"/>
      <c r="G288" s="12"/>
      <c r="H288" s="42"/>
      <c r="I288" s="7"/>
      <c r="J288" s="26"/>
    </row>
    <row r="289" spans="1:10">
      <c r="A289" s="15"/>
      <c r="B289" s="102"/>
      <c r="C289" s="12"/>
      <c r="D289" s="34"/>
      <c r="E289" s="35"/>
      <c r="F289" s="12"/>
      <c r="G289" s="12"/>
      <c r="H289" s="42"/>
      <c r="I289" s="7"/>
      <c r="J289" s="26"/>
    </row>
    <row r="290" spans="1:10">
      <c r="A290" s="15"/>
      <c r="B290" s="102"/>
      <c r="C290" s="12"/>
      <c r="D290" s="34"/>
      <c r="E290" s="35"/>
      <c r="F290" s="12"/>
      <c r="G290" s="12"/>
      <c r="H290" s="42"/>
      <c r="I290" s="7"/>
      <c r="J290" s="26"/>
    </row>
    <row r="291" spans="1:10">
      <c r="A291" s="15"/>
      <c r="B291" s="102"/>
      <c r="C291" s="12"/>
      <c r="D291" s="34"/>
      <c r="E291" s="35"/>
      <c r="F291" s="12"/>
      <c r="G291" s="12"/>
      <c r="H291" s="42"/>
      <c r="I291" s="7"/>
      <c r="J291" s="26"/>
    </row>
    <row r="292" spans="1:10">
      <c r="A292" s="15"/>
      <c r="B292" s="102"/>
      <c r="C292" s="12"/>
      <c r="D292" s="34"/>
      <c r="E292" s="35"/>
      <c r="F292" s="12"/>
      <c r="G292" s="12"/>
      <c r="H292" s="42"/>
      <c r="I292" s="7"/>
      <c r="J292" s="26"/>
    </row>
    <row r="293" spans="1:10">
      <c r="A293" s="15"/>
      <c r="B293" s="102"/>
      <c r="C293" s="12"/>
      <c r="D293" s="34"/>
      <c r="E293" s="35"/>
      <c r="F293" s="12"/>
      <c r="G293" s="12"/>
      <c r="H293" s="42"/>
      <c r="I293" s="7"/>
      <c r="J293" s="26"/>
    </row>
    <row r="294" spans="1:10">
      <c r="A294" s="15"/>
      <c r="B294" s="102"/>
      <c r="C294" s="12"/>
      <c r="D294" s="34"/>
      <c r="E294" s="35"/>
      <c r="F294" s="12"/>
      <c r="G294" s="12"/>
      <c r="H294" s="42"/>
      <c r="I294" s="7"/>
      <c r="J294" s="26"/>
    </row>
    <row r="295" spans="1:10">
      <c r="A295" s="15"/>
      <c r="B295" s="102"/>
      <c r="C295" s="12"/>
      <c r="D295" s="34"/>
      <c r="E295" s="35"/>
      <c r="F295" s="12"/>
      <c r="G295" s="12"/>
      <c r="H295" s="42"/>
      <c r="I295" s="7"/>
      <c r="J295" s="26"/>
    </row>
    <row r="296" spans="1:10">
      <c r="A296" s="15"/>
      <c r="B296" s="102"/>
      <c r="C296" s="12"/>
      <c r="D296" s="34"/>
      <c r="E296" s="35"/>
      <c r="F296" s="12"/>
      <c r="G296" s="12"/>
      <c r="H296" s="42"/>
      <c r="I296" s="7"/>
      <c r="J296" s="26"/>
    </row>
    <row r="297" spans="1:10">
      <c r="A297" s="15"/>
      <c r="B297" s="102"/>
      <c r="C297" s="12"/>
      <c r="D297" s="34"/>
      <c r="E297" s="35"/>
      <c r="F297" s="12"/>
      <c r="G297" s="12"/>
      <c r="H297" s="42"/>
      <c r="I297" s="7"/>
      <c r="J297" s="26"/>
    </row>
    <row r="298" spans="1:10">
      <c r="A298" s="15"/>
      <c r="B298" s="102"/>
      <c r="C298" s="12"/>
      <c r="D298" s="34"/>
      <c r="E298" s="35"/>
      <c r="F298" s="12"/>
      <c r="G298" s="12"/>
      <c r="H298" s="42"/>
      <c r="I298" s="7"/>
      <c r="J298" s="26"/>
    </row>
    <row r="299" spans="1:10">
      <c r="A299" s="15"/>
      <c r="B299" s="102"/>
      <c r="C299" s="12"/>
      <c r="D299" s="34"/>
      <c r="E299" s="35"/>
      <c r="F299" s="12"/>
      <c r="G299" s="12"/>
      <c r="H299" s="42"/>
      <c r="I299" s="7"/>
      <c r="J299" s="26"/>
    </row>
    <row r="300" spans="1:10">
      <c r="A300" s="15"/>
      <c r="B300" s="102"/>
      <c r="C300" s="12"/>
      <c r="D300" s="34"/>
      <c r="E300" s="35"/>
      <c r="F300" s="12"/>
      <c r="G300" s="12"/>
      <c r="H300" s="42"/>
      <c r="I300" s="7"/>
      <c r="J300" s="26"/>
    </row>
    <row r="301" spans="1:10">
      <c r="A301" s="15"/>
      <c r="B301" s="102"/>
      <c r="C301" s="12"/>
      <c r="D301" s="34"/>
      <c r="E301" s="35"/>
      <c r="F301" s="12"/>
      <c r="G301" s="12"/>
      <c r="H301" s="42"/>
      <c r="I301" s="7"/>
      <c r="J301" s="26"/>
    </row>
    <row r="302" spans="1:10">
      <c r="A302" s="15"/>
      <c r="B302" s="102"/>
      <c r="C302" s="12"/>
      <c r="D302" s="34"/>
      <c r="E302" s="35"/>
      <c r="F302" s="12"/>
      <c r="G302" s="12"/>
      <c r="H302" s="42"/>
      <c r="I302" s="7"/>
      <c r="J302" s="26"/>
    </row>
    <row r="303" spans="1:10">
      <c r="A303" s="15"/>
      <c r="B303" s="102"/>
      <c r="C303" s="12"/>
      <c r="D303" s="34"/>
      <c r="E303" s="35"/>
      <c r="F303" s="12"/>
      <c r="G303" s="12"/>
      <c r="H303" s="42"/>
      <c r="I303" s="7"/>
      <c r="J303" s="26"/>
    </row>
    <row r="304" spans="1:10">
      <c r="A304" s="15"/>
      <c r="B304" s="102"/>
      <c r="C304" s="12"/>
      <c r="D304" s="34"/>
      <c r="E304" s="35"/>
      <c r="F304" s="12"/>
      <c r="G304" s="12"/>
      <c r="H304" s="42"/>
      <c r="I304" s="7"/>
      <c r="J304" s="26"/>
    </row>
    <row r="305" spans="1:10">
      <c r="A305" s="15"/>
      <c r="B305" s="102"/>
      <c r="C305" s="12"/>
      <c r="D305" s="34"/>
      <c r="E305" s="35"/>
      <c r="F305" s="36"/>
      <c r="G305" s="37"/>
      <c r="H305" s="42"/>
      <c r="I305" s="38"/>
      <c r="J305" s="33"/>
    </row>
    <row r="306" spans="1:10">
      <c r="A306" s="1"/>
      <c r="B306" s="102"/>
      <c r="C306" s="12"/>
      <c r="D306" s="34"/>
      <c r="H306" s="1"/>
    </row>
    <row r="307" spans="1:10">
      <c r="A307" s="1"/>
      <c r="H307" s="1"/>
    </row>
    <row r="308" spans="1:10">
      <c r="A308" s="1"/>
      <c r="H308" s="1"/>
    </row>
    <row r="309" spans="1:10">
      <c r="A309" s="1"/>
      <c r="H309" s="1"/>
    </row>
    <row r="310" spans="1:10">
      <c r="A310" s="1"/>
      <c r="H310" s="1"/>
    </row>
    <row r="311" spans="1:10">
      <c r="A311" s="1"/>
      <c r="H311" s="1"/>
    </row>
    <row r="312" spans="1:10">
      <c r="A312" s="1"/>
      <c r="H312" s="1"/>
    </row>
    <row r="313" spans="1:10">
      <c r="A313" s="1"/>
      <c r="H313" s="1"/>
    </row>
    <row r="314" spans="1:10">
      <c r="A314" s="1"/>
      <c r="H314" s="1"/>
    </row>
    <row r="315" spans="1:10">
      <c r="A315" s="1"/>
      <c r="H315" s="1"/>
    </row>
    <row r="316" spans="1:10">
      <c r="A316" s="1"/>
      <c r="H316" s="1"/>
    </row>
    <row r="317" spans="1:10">
      <c r="A317" s="1"/>
      <c r="H317" s="1"/>
    </row>
    <row r="318" spans="1:10">
      <c r="A318" s="1"/>
      <c r="H318" s="1"/>
    </row>
    <row r="319" spans="1:10">
      <c r="A319" s="1"/>
      <c r="H319" s="1"/>
    </row>
    <row r="320" spans="1:10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  <row r="469" spans="1:8">
      <c r="A469" s="1"/>
      <c r="H469" s="1"/>
    </row>
    <row r="470" spans="1:8">
      <c r="A470" s="1"/>
      <c r="H470" s="1"/>
    </row>
    <row r="471" spans="1:8">
      <c r="A471" s="1"/>
      <c r="H471" s="1"/>
    </row>
    <row r="472" spans="1:8">
      <c r="A472" s="1"/>
      <c r="H472" s="1"/>
    </row>
    <row r="473" spans="1:8">
      <c r="A473" s="1"/>
      <c r="H473" s="1"/>
    </row>
    <row r="474" spans="1:8">
      <c r="A474" s="1"/>
      <c r="H474" s="1"/>
    </row>
    <row r="475" spans="1:8">
      <c r="A475" s="1"/>
      <c r="H475" s="1"/>
    </row>
    <row r="476" spans="1:8">
      <c r="A476" s="1"/>
      <c r="H476" s="1"/>
    </row>
    <row r="477" spans="1:8">
      <c r="A477" s="1"/>
      <c r="H477" s="1"/>
    </row>
    <row r="478" spans="1:8">
      <c r="A478" s="1"/>
      <c r="H478" s="1"/>
    </row>
    <row r="479" spans="1:8">
      <c r="A479" s="1"/>
      <c r="H479" s="1"/>
    </row>
    <row r="480" spans="1:8">
      <c r="A480" s="1"/>
      <c r="H480" s="1"/>
    </row>
    <row r="481" spans="1:8">
      <c r="A481" s="1"/>
      <c r="H481" s="1"/>
    </row>
    <row r="482" spans="1:8">
      <c r="A482" s="1"/>
      <c r="H482" s="1"/>
    </row>
    <row r="483" spans="1:8">
      <c r="A483" s="1"/>
      <c r="H483" s="1"/>
    </row>
    <row r="484" spans="1:8">
      <c r="A484" s="1"/>
      <c r="H484" s="1"/>
    </row>
    <row r="485" spans="1:8">
      <c r="A485" s="1"/>
      <c r="H485" s="1"/>
    </row>
    <row r="486" spans="1:8">
      <c r="A486" s="1"/>
      <c r="H486" s="1"/>
    </row>
    <row r="487" spans="1:8">
      <c r="A487" s="1"/>
      <c r="H487" s="1"/>
    </row>
    <row r="488" spans="1:8">
      <c r="A488" s="1"/>
      <c r="H488" s="1"/>
    </row>
    <row r="489" spans="1:8">
      <c r="A489" s="1"/>
      <c r="H489" s="1"/>
    </row>
    <row r="490" spans="1:8">
      <c r="A490" s="1"/>
      <c r="H490" s="1"/>
    </row>
    <row r="491" spans="1:8">
      <c r="A491" s="1"/>
      <c r="H491" s="1"/>
    </row>
    <row r="492" spans="1:8">
      <c r="A492" s="1"/>
      <c r="H492" s="1"/>
    </row>
    <row r="493" spans="1:8">
      <c r="A493" s="1"/>
      <c r="H493" s="1"/>
    </row>
    <row r="494" spans="1:8">
      <c r="A494" s="1"/>
      <c r="H494" s="1"/>
    </row>
    <row r="495" spans="1:8">
      <c r="A495" s="1"/>
      <c r="H495" s="1"/>
    </row>
    <row r="496" spans="1:8">
      <c r="A496" s="1"/>
      <c r="H496" s="1"/>
    </row>
    <row r="497" spans="1:8">
      <c r="A497" s="1"/>
      <c r="H497" s="1"/>
    </row>
    <row r="498" spans="1:8">
      <c r="A498" s="1"/>
      <c r="H498" s="1"/>
    </row>
    <row r="499" spans="1:8">
      <c r="A499" s="1"/>
      <c r="H499" s="1"/>
    </row>
    <row r="500" spans="1:8">
      <c r="A500" s="1"/>
      <c r="H500" s="1"/>
    </row>
    <row r="501" spans="1:8">
      <c r="A501" s="1"/>
      <c r="H501" s="1"/>
    </row>
    <row r="502" spans="1:8">
      <c r="A502" s="1"/>
      <c r="H502" s="1"/>
    </row>
    <row r="503" spans="1:8">
      <c r="A503" s="1"/>
      <c r="H503" s="1"/>
    </row>
    <row r="504" spans="1:8">
      <c r="A504" s="1"/>
      <c r="H504" s="1"/>
    </row>
    <row r="505" spans="1:8">
      <c r="A505" s="1"/>
      <c r="H505" s="1"/>
    </row>
    <row r="506" spans="1:8">
      <c r="A506" s="1"/>
      <c r="H506" s="1"/>
    </row>
    <row r="507" spans="1:8">
      <c r="A507" s="1"/>
      <c r="H507" s="1"/>
    </row>
    <row r="508" spans="1:8">
      <c r="A508" s="1"/>
      <c r="H508" s="1"/>
    </row>
    <row r="509" spans="1:8">
      <c r="A509" s="1"/>
      <c r="H509" s="1"/>
    </row>
    <row r="510" spans="1:8">
      <c r="A510" s="1"/>
      <c r="H510" s="1"/>
    </row>
    <row r="511" spans="1:8">
      <c r="A511" s="1"/>
      <c r="H511" s="1"/>
    </row>
    <row r="512" spans="1:8">
      <c r="A512" s="1"/>
      <c r="H512" s="1"/>
    </row>
    <row r="513" spans="1:8">
      <c r="A513" s="1"/>
      <c r="H513" s="1"/>
    </row>
    <row r="514" spans="1:8">
      <c r="A514" s="1"/>
      <c r="H514" s="1"/>
    </row>
    <row r="515" spans="1:8">
      <c r="A515" s="1"/>
      <c r="H515" s="1"/>
    </row>
    <row r="516" spans="1:8">
      <c r="A516" s="1"/>
      <c r="H516" s="1"/>
    </row>
    <row r="517" spans="1:8">
      <c r="A517" s="1"/>
      <c r="H517" s="1"/>
    </row>
    <row r="518" spans="1:8">
      <c r="A518" s="1"/>
      <c r="H518" s="1"/>
    </row>
    <row r="519" spans="1:8">
      <c r="A519" s="1"/>
      <c r="H519" s="1"/>
    </row>
    <row r="520" spans="1:8">
      <c r="A520" s="1"/>
      <c r="H520" s="1"/>
    </row>
    <row r="521" spans="1:8">
      <c r="A521" s="1"/>
      <c r="H521" s="1"/>
    </row>
    <row r="522" spans="1:8">
      <c r="A522" s="1"/>
      <c r="H522" s="1"/>
    </row>
    <row r="523" spans="1:8">
      <c r="A523" s="1"/>
      <c r="H523" s="1"/>
    </row>
    <row r="524" spans="1:8">
      <c r="A524" s="1"/>
      <c r="H524" s="1"/>
    </row>
    <row r="525" spans="1:8">
      <c r="A525" s="1"/>
      <c r="H525" s="1"/>
    </row>
    <row r="526" spans="1:8">
      <c r="A526" s="1"/>
      <c r="H526" s="1"/>
    </row>
    <row r="527" spans="1:8">
      <c r="A527" s="1"/>
      <c r="H527" s="1"/>
    </row>
    <row r="528" spans="1:8">
      <c r="A528" s="1"/>
      <c r="H528" s="1"/>
    </row>
    <row r="529" spans="1:8">
      <c r="A529" s="1"/>
      <c r="H529" s="1"/>
    </row>
    <row r="530" spans="1:8">
      <c r="A530" s="1"/>
      <c r="H530" s="1"/>
    </row>
    <row r="531" spans="1:8">
      <c r="A531" s="1"/>
      <c r="H531" s="1"/>
    </row>
    <row r="532" spans="1:8">
      <c r="A532" s="1"/>
      <c r="H532" s="1"/>
    </row>
    <row r="533" spans="1:8">
      <c r="A533" s="1"/>
      <c r="H533" s="1"/>
    </row>
    <row r="534" spans="1:8">
      <c r="A534" s="1"/>
      <c r="H534" s="1"/>
    </row>
    <row r="535" spans="1:8">
      <c r="A535" s="1"/>
      <c r="H535" s="1"/>
    </row>
    <row r="536" spans="1:8">
      <c r="A536" s="1"/>
      <c r="H536" s="1"/>
    </row>
    <row r="537" spans="1:8">
      <c r="A537" s="1"/>
      <c r="H537" s="1"/>
    </row>
    <row r="538" spans="1:8">
      <c r="A538" s="1"/>
      <c r="H538" s="1"/>
    </row>
    <row r="539" spans="1:8">
      <c r="A539" s="1"/>
      <c r="H539" s="1"/>
    </row>
    <row r="540" spans="1:8">
      <c r="A540" s="1"/>
      <c r="H540" s="1"/>
    </row>
    <row r="541" spans="1:8">
      <c r="A541" s="1"/>
      <c r="H541" s="1"/>
    </row>
    <row r="542" spans="1:8">
      <c r="A542" s="1"/>
      <c r="H542" s="1"/>
    </row>
    <row r="543" spans="1:8">
      <c r="A543" s="1"/>
      <c r="H543" s="1"/>
    </row>
  </sheetData>
  <mergeCells count="1">
    <mergeCell ref="C1:K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IU213"/>
  <sheetViews>
    <sheetView view="pageBreakPreview" zoomScaleSheetLayoutView="100" workbookViewId="0">
      <selection activeCell="A76" sqref="A76:K76"/>
    </sheetView>
  </sheetViews>
  <sheetFormatPr defaultColWidth="17.85546875" defaultRowHeight="15"/>
  <cols>
    <col min="1" max="1" width="4.85546875" style="5" customWidth="1"/>
    <col min="2" max="2" width="23" style="20" customWidth="1"/>
    <col min="3" max="3" width="7.85546875" style="20" customWidth="1"/>
    <col min="4" max="4" width="8.42578125" style="20" customWidth="1"/>
    <col min="5" max="5" width="6.5703125" style="20" customWidth="1"/>
    <col min="6" max="6" width="9.85546875" style="20" customWidth="1"/>
    <col min="7" max="7" width="7" style="20" customWidth="1"/>
    <col min="8" max="8" width="1.28515625" style="20" customWidth="1"/>
    <col min="9" max="9" width="8.7109375" style="4" customWidth="1"/>
    <col min="10" max="10" width="10.5703125" style="21" customWidth="1"/>
    <col min="11" max="11" width="4.85546875" style="24" customWidth="1"/>
    <col min="12" max="250" width="9.140625" style="20" customWidth="1"/>
    <col min="251" max="251" width="5.7109375" style="20" customWidth="1"/>
    <col min="252" max="255" width="9.140625" style="20" hidden="1" customWidth="1"/>
    <col min="256" max="16384" width="17.85546875" style="20"/>
  </cols>
  <sheetData>
    <row r="1" spans="1:11" ht="15" customHeight="1">
      <c r="A1" s="212" t="s">
        <v>5</v>
      </c>
      <c r="B1" s="212"/>
      <c r="C1" s="213" t="s">
        <v>197</v>
      </c>
      <c r="D1" s="213"/>
      <c r="E1" s="213"/>
      <c r="F1" s="213"/>
      <c r="G1" s="213"/>
      <c r="H1" s="213"/>
      <c r="I1" s="213"/>
      <c r="J1" s="213"/>
      <c r="K1" s="213"/>
    </row>
    <row r="2" spans="1:11" ht="15" customHeight="1">
      <c r="C2" s="213"/>
      <c r="D2" s="213"/>
      <c r="E2" s="213"/>
      <c r="F2" s="213"/>
      <c r="G2" s="213"/>
      <c r="H2" s="213"/>
      <c r="I2" s="213"/>
      <c r="J2" s="213"/>
      <c r="K2" s="213"/>
    </row>
    <row r="3" spans="1:11" ht="17.25" customHeight="1">
      <c r="C3" s="213"/>
      <c r="D3" s="213"/>
      <c r="E3" s="213"/>
      <c r="F3" s="213"/>
      <c r="G3" s="213"/>
      <c r="H3" s="213"/>
      <c r="I3" s="213"/>
      <c r="J3" s="213"/>
      <c r="K3" s="213"/>
    </row>
    <row r="4" spans="1:11" ht="15.75">
      <c r="D4" s="29" t="s">
        <v>19</v>
      </c>
      <c r="H4" s="45"/>
    </row>
    <row r="5" spans="1:11" ht="15" customHeight="1">
      <c r="F5" s="25"/>
    </row>
    <row r="6" spans="1:11" ht="15" customHeight="1">
      <c r="A6" s="30" t="s">
        <v>18</v>
      </c>
      <c r="B6" s="214" t="s">
        <v>20</v>
      </c>
      <c r="C6" s="214"/>
      <c r="D6" s="214"/>
      <c r="E6" s="215" t="s">
        <v>21</v>
      </c>
      <c r="F6" s="215"/>
      <c r="G6" s="215"/>
      <c r="H6" s="215"/>
      <c r="I6" s="31"/>
      <c r="J6" s="216" t="s">
        <v>15</v>
      </c>
      <c r="K6" s="216"/>
    </row>
    <row r="7" spans="1:11" ht="15.75">
      <c r="A7" s="15"/>
      <c r="B7" s="104" t="s">
        <v>85</v>
      </c>
      <c r="C7" s="1"/>
    </row>
    <row r="8" spans="1:11" ht="15.75">
      <c r="A8" s="15"/>
      <c r="B8" s="104" t="s">
        <v>55</v>
      </c>
      <c r="C8" s="1"/>
    </row>
    <row r="9" spans="1:11">
      <c r="A9" s="115">
        <v>1</v>
      </c>
      <c r="B9" s="46" t="s">
        <v>165</v>
      </c>
      <c r="C9" s="46"/>
      <c r="D9" s="125"/>
      <c r="E9" s="120"/>
      <c r="F9" s="49"/>
      <c r="G9" s="50"/>
      <c r="H9" s="51"/>
      <c r="I9" s="119"/>
      <c r="J9" s="52"/>
      <c r="K9" s="53"/>
    </row>
    <row r="10" spans="1:11">
      <c r="A10" s="115"/>
      <c r="B10" s="46" t="s">
        <v>146</v>
      </c>
      <c r="C10" s="46"/>
      <c r="D10" s="125"/>
      <c r="E10" s="139" t="s">
        <v>183</v>
      </c>
      <c r="F10" s="49"/>
      <c r="G10" s="50"/>
      <c r="H10" s="51"/>
      <c r="I10" s="119"/>
      <c r="J10" s="138">
        <f>1*20*20</f>
        <v>400</v>
      </c>
      <c r="K10" s="118" t="s">
        <v>10</v>
      </c>
    </row>
    <row r="11" spans="1:11">
      <c r="A11" s="115"/>
      <c r="B11" s="46" t="s">
        <v>130</v>
      </c>
      <c r="C11" s="46"/>
      <c r="D11" s="125"/>
      <c r="E11" s="139" t="s">
        <v>188</v>
      </c>
      <c r="F11" s="49"/>
      <c r="G11" s="50"/>
      <c r="H11" s="51"/>
      <c r="I11" s="119"/>
      <c r="J11" s="138">
        <f>1*2*(20+20)*0.5</f>
        <v>40</v>
      </c>
      <c r="K11" s="118" t="s">
        <v>10</v>
      </c>
    </row>
    <row r="12" spans="1:11">
      <c r="A12" s="115"/>
      <c r="B12" s="46" t="s">
        <v>182</v>
      </c>
      <c r="C12" s="46"/>
      <c r="D12" s="125"/>
      <c r="E12" s="139" t="s">
        <v>198</v>
      </c>
      <c r="F12" s="49"/>
      <c r="G12" s="50"/>
      <c r="H12" s="51"/>
      <c r="I12" s="119"/>
      <c r="J12" s="144">
        <f>1*7*8</f>
        <v>56</v>
      </c>
      <c r="K12" s="118" t="s">
        <v>10</v>
      </c>
    </row>
    <row r="13" spans="1:11">
      <c r="A13" s="115"/>
      <c r="B13" s="46" t="s">
        <v>199</v>
      </c>
      <c r="C13" s="46"/>
      <c r="D13" s="125"/>
      <c r="E13" s="139" t="s">
        <v>200</v>
      </c>
      <c r="F13" s="49"/>
      <c r="G13" s="50"/>
      <c r="H13" s="51"/>
      <c r="I13" s="119"/>
      <c r="J13" s="144">
        <f>1*2*(7+8)*7</f>
        <v>210</v>
      </c>
      <c r="K13" s="118" t="s">
        <v>10</v>
      </c>
    </row>
    <row r="14" spans="1:11" ht="15.75" thickBot="1">
      <c r="A14" s="115"/>
      <c r="B14" s="46"/>
      <c r="C14" s="46"/>
      <c r="D14" s="125"/>
      <c r="E14" s="120"/>
      <c r="F14" s="49"/>
      <c r="G14" s="50"/>
      <c r="H14" s="51"/>
      <c r="I14" s="119"/>
      <c r="J14" s="155">
        <f>SUM(J10:J13)</f>
        <v>706</v>
      </c>
      <c r="K14" s="156" t="s">
        <v>10</v>
      </c>
    </row>
    <row r="15" spans="1:11">
      <c r="A15" s="115"/>
      <c r="B15" s="46"/>
      <c r="C15" s="46"/>
      <c r="D15" s="125"/>
      <c r="E15" s="120"/>
      <c r="F15" s="49"/>
      <c r="G15" s="50"/>
      <c r="H15" s="51"/>
      <c r="I15" s="119"/>
      <c r="J15" s="173"/>
      <c r="K15" s="171"/>
    </row>
    <row r="16" spans="1:11">
      <c r="A16" s="115"/>
      <c r="B16" s="46" t="s">
        <v>313</v>
      </c>
      <c r="C16" s="46"/>
      <c r="D16" s="125"/>
      <c r="E16" s="120"/>
      <c r="F16" s="49"/>
      <c r="G16" s="50"/>
      <c r="H16" s="51"/>
      <c r="I16" s="119"/>
      <c r="J16" s="173"/>
      <c r="K16" s="171"/>
    </row>
    <row r="17" spans="1:12">
      <c r="A17" s="115"/>
      <c r="B17" s="46" t="s">
        <v>314</v>
      </c>
      <c r="C17" s="46"/>
      <c r="D17" s="125"/>
      <c r="E17" s="139" t="s">
        <v>318</v>
      </c>
      <c r="F17" s="49"/>
      <c r="G17" s="50"/>
      <c r="H17" s="51"/>
      <c r="I17" s="119"/>
      <c r="J17" s="174">
        <f>2*3.5*0.5</f>
        <v>3.5</v>
      </c>
      <c r="K17" s="175" t="s">
        <v>10</v>
      </c>
    </row>
    <row r="18" spans="1:12" ht="15" customHeight="1">
      <c r="A18" s="115"/>
      <c r="B18" s="46"/>
      <c r="C18" s="46"/>
      <c r="D18" s="125"/>
      <c r="E18" s="139" t="s">
        <v>187</v>
      </c>
      <c r="F18" s="49"/>
      <c r="G18" s="50"/>
      <c r="H18" s="51"/>
      <c r="I18" s="119"/>
      <c r="J18" s="174">
        <f>1*2.5*7</f>
        <v>17.5</v>
      </c>
      <c r="K18" s="175" t="s">
        <v>10</v>
      </c>
      <c r="L18" s="44"/>
    </row>
    <row r="19" spans="1:12" ht="15" customHeight="1">
      <c r="A19" s="115"/>
      <c r="B19" s="46"/>
      <c r="C19" s="46"/>
      <c r="D19" s="125"/>
      <c r="E19" s="120"/>
      <c r="F19" s="49"/>
      <c r="G19" s="50"/>
      <c r="H19" s="51"/>
      <c r="I19" s="119"/>
      <c r="J19" s="176">
        <f>SUM(J17:J18)</f>
        <v>21</v>
      </c>
      <c r="K19" s="177" t="s">
        <v>10</v>
      </c>
      <c r="L19" s="44"/>
    </row>
    <row r="20" spans="1:12" ht="15" customHeight="1">
      <c r="J20" s="60"/>
      <c r="K20" s="61"/>
      <c r="L20" s="44"/>
    </row>
    <row r="21" spans="1:12" ht="15" customHeight="1">
      <c r="J21" s="145">
        <f>SUM(J14-J19)</f>
        <v>685</v>
      </c>
      <c r="K21" s="146" t="s">
        <v>10</v>
      </c>
      <c r="L21" s="44"/>
    </row>
    <row r="22" spans="1:12" ht="15" customHeight="1">
      <c r="A22" s="5">
        <v>2</v>
      </c>
      <c r="B22" s="20" t="s">
        <v>184</v>
      </c>
      <c r="J22" s="60"/>
      <c r="K22" s="61"/>
      <c r="L22" s="44"/>
    </row>
    <row r="23" spans="1:12" ht="15" customHeight="1">
      <c r="B23" s="20" t="s">
        <v>185</v>
      </c>
      <c r="J23" s="60"/>
      <c r="K23" s="61"/>
      <c r="L23" s="44"/>
    </row>
    <row r="24" spans="1:12" ht="15" customHeight="1">
      <c r="E24" s="20" t="s">
        <v>201</v>
      </c>
      <c r="J24" s="32">
        <f>1*2.5*0.5*7</f>
        <v>8.75</v>
      </c>
      <c r="K24" s="23" t="s">
        <v>10</v>
      </c>
      <c r="L24" s="44"/>
    </row>
    <row r="25" spans="1:12" ht="15" customHeight="1">
      <c r="B25" s="20" t="s">
        <v>163</v>
      </c>
      <c r="E25" s="20" t="s">
        <v>202</v>
      </c>
      <c r="J25" s="32">
        <f>1*4*0.5*4</f>
        <v>8</v>
      </c>
      <c r="K25" s="23" t="s">
        <v>10</v>
      </c>
      <c r="L25" s="44"/>
    </row>
    <row r="26" spans="1:12" ht="15" customHeight="1">
      <c r="J26" s="145">
        <f>SUM(J24:J25)</f>
        <v>16.75</v>
      </c>
      <c r="K26" s="146" t="s">
        <v>10</v>
      </c>
      <c r="L26" s="44"/>
    </row>
    <row r="27" spans="1:12" ht="15" customHeight="1">
      <c r="A27" s="115">
        <v>3</v>
      </c>
      <c r="B27" s="1" t="s">
        <v>147</v>
      </c>
      <c r="C27" s="46"/>
      <c r="D27" s="125"/>
      <c r="E27" s="120"/>
      <c r="F27" s="49"/>
      <c r="G27" s="50"/>
      <c r="H27" s="51"/>
      <c r="I27" s="119"/>
      <c r="J27" s="52"/>
      <c r="K27" s="53"/>
      <c r="L27" s="44"/>
    </row>
    <row r="28" spans="1:12" ht="15" customHeight="1">
      <c r="A28" s="115"/>
      <c r="B28" s="1" t="s">
        <v>148</v>
      </c>
      <c r="C28" s="46"/>
      <c r="D28" s="125"/>
      <c r="E28" s="120"/>
      <c r="F28" s="49"/>
      <c r="G28" s="50"/>
      <c r="H28" s="51"/>
      <c r="I28" s="119"/>
      <c r="J28" s="136"/>
      <c r="K28" s="48"/>
      <c r="L28" s="44"/>
    </row>
    <row r="29" spans="1:12" ht="15" customHeight="1">
      <c r="A29" s="115"/>
      <c r="E29" s="20" t="s">
        <v>203</v>
      </c>
      <c r="J29" s="32">
        <f>1*2*2.5*7</f>
        <v>35</v>
      </c>
      <c r="K29" s="23" t="s">
        <v>10</v>
      </c>
      <c r="L29" s="44"/>
    </row>
    <row r="30" spans="1:12" ht="15" customHeight="1">
      <c r="A30" s="115"/>
      <c r="B30" s="20" t="s">
        <v>163</v>
      </c>
      <c r="E30" s="20" t="s">
        <v>204</v>
      </c>
      <c r="J30" s="32">
        <f>1*2*4*4</f>
        <v>32</v>
      </c>
      <c r="K30" s="23" t="s">
        <v>10</v>
      </c>
      <c r="L30" s="44"/>
    </row>
    <row r="31" spans="1:12" ht="15" customHeight="1" thickBot="1">
      <c r="A31" s="115"/>
      <c r="B31" s="1"/>
      <c r="C31" s="46"/>
      <c r="D31" s="125"/>
      <c r="E31" s="120"/>
      <c r="F31" s="49"/>
      <c r="G31" s="50"/>
      <c r="H31" s="51"/>
      <c r="I31" s="119"/>
      <c r="J31" s="155">
        <f>SUM(J29:J30)</f>
        <v>67</v>
      </c>
      <c r="K31" s="156" t="s">
        <v>10</v>
      </c>
      <c r="L31" s="44"/>
    </row>
    <row r="32" spans="1:12" ht="15" customHeight="1">
      <c r="J32" s="60"/>
      <c r="K32" s="61"/>
      <c r="L32" s="44"/>
    </row>
    <row r="33" spans="1:12" ht="15" customHeight="1">
      <c r="A33" s="5">
        <v>4</v>
      </c>
      <c r="B33" s="20" t="s">
        <v>186</v>
      </c>
      <c r="J33" s="60"/>
      <c r="K33" s="61"/>
      <c r="L33" s="44"/>
    </row>
    <row r="34" spans="1:12" ht="15" customHeight="1">
      <c r="B34" s="20" t="s">
        <v>164</v>
      </c>
      <c r="E34" s="20" t="s">
        <v>205</v>
      </c>
      <c r="J34" s="32">
        <v>16.5</v>
      </c>
      <c r="K34" s="23" t="s">
        <v>25</v>
      </c>
      <c r="L34" s="44"/>
    </row>
    <row r="35" spans="1:12" ht="15" customHeight="1" thickBot="1">
      <c r="J35" s="157">
        <f>SUM(J34:J34)</f>
        <v>16.5</v>
      </c>
      <c r="K35" s="158" t="s">
        <v>25</v>
      </c>
      <c r="L35" s="44"/>
    </row>
    <row r="36" spans="1:12" ht="15" customHeight="1">
      <c r="J36" s="60"/>
      <c r="K36" s="61"/>
      <c r="L36" s="44"/>
    </row>
    <row r="37" spans="1:12" ht="15" customHeight="1">
      <c r="A37" s="115">
        <v>5</v>
      </c>
      <c r="B37" s="46" t="s">
        <v>138</v>
      </c>
      <c r="C37" s="135"/>
      <c r="D37" s="125"/>
      <c r="E37" s="120"/>
      <c r="F37" s="49"/>
      <c r="G37" s="50"/>
      <c r="H37" s="51"/>
      <c r="I37" s="119"/>
      <c r="J37" s="52"/>
      <c r="K37" s="53"/>
      <c r="L37" s="44"/>
    </row>
    <row r="38" spans="1:12" ht="15" customHeight="1">
      <c r="A38" s="115"/>
      <c r="B38" s="46" t="s">
        <v>139</v>
      </c>
      <c r="C38" s="135"/>
      <c r="D38" s="125"/>
      <c r="E38" s="120"/>
      <c r="F38" s="49"/>
      <c r="G38" s="50"/>
      <c r="H38" s="51"/>
      <c r="I38" s="119"/>
      <c r="J38" s="52"/>
      <c r="K38" s="53"/>
      <c r="L38" s="44"/>
    </row>
    <row r="39" spans="1:12" ht="15" customHeight="1">
      <c r="A39" s="115"/>
      <c r="B39" s="46"/>
      <c r="C39" s="46"/>
      <c r="D39" s="125"/>
      <c r="E39" s="139" t="s">
        <v>187</v>
      </c>
      <c r="F39" s="49"/>
      <c r="G39" s="50"/>
      <c r="H39" s="51"/>
      <c r="I39" s="119"/>
      <c r="J39" s="147">
        <f>1*2.5*7</f>
        <v>17.5</v>
      </c>
      <c r="K39" s="118" t="s">
        <v>10</v>
      </c>
      <c r="L39" s="44"/>
    </row>
    <row r="40" spans="1:12" ht="15" customHeight="1" thickBot="1">
      <c r="J40" s="155">
        <f>SUM(J39:J39)</f>
        <v>17.5</v>
      </c>
      <c r="K40" s="156" t="s">
        <v>10</v>
      </c>
      <c r="L40" s="44"/>
    </row>
    <row r="41" spans="1:12" ht="15" customHeight="1">
      <c r="J41" s="60"/>
      <c r="K41" s="61"/>
      <c r="L41" s="44"/>
    </row>
    <row r="42" spans="1:12" ht="15" customHeight="1">
      <c r="A42" s="115">
        <v>6</v>
      </c>
      <c r="B42" s="123" t="s">
        <v>94</v>
      </c>
      <c r="C42" s="124"/>
      <c r="D42" s="125"/>
      <c r="E42" s="120"/>
      <c r="F42" s="49"/>
      <c r="G42" s="50"/>
      <c r="H42" s="51"/>
      <c r="I42" s="119"/>
      <c r="J42" s="52"/>
      <c r="K42" s="53"/>
      <c r="L42" s="44"/>
    </row>
    <row r="43" spans="1:12" ht="15" customHeight="1">
      <c r="A43" s="115"/>
      <c r="B43" s="124" t="s">
        <v>95</v>
      </c>
      <c r="C43" s="124"/>
      <c r="D43" s="125"/>
      <c r="E43" s="120"/>
      <c r="F43" s="49"/>
      <c r="G43" s="50"/>
      <c r="H43" s="51"/>
      <c r="I43" s="119"/>
      <c r="J43" s="52"/>
      <c r="K43" s="53"/>
      <c r="L43" s="44"/>
    </row>
    <row r="44" spans="1:12" ht="15" customHeight="1">
      <c r="A44" s="115"/>
      <c r="B44" s="124" t="s">
        <v>146</v>
      </c>
      <c r="C44" s="124"/>
      <c r="D44" s="125"/>
      <c r="E44" s="118" t="s">
        <v>206</v>
      </c>
      <c r="G44" s="50"/>
      <c r="H44" s="51"/>
      <c r="I44" s="119"/>
      <c r="J44" s="138">
        <f>1*2*(20+20)*10</f>
        <v>800</v>
      </c>
      <c r="K44" s="118" t="s">
        <v>10</v>
      </c>
      <c r="L44" s="44"/>
    </row>
    <row r="45" spans="1:12" ht="15" customHeight="1" thickBot="1">
      <c r="A45" s="115"/>
      <c r="B45" s="124"/>
      <c r="C45" s="124"/>
      <c r="D45" s="125"/>
      <c r="E45" s="120"/>
      <c r="F45" s="49"/>
      <c r="G45" s="50"/>
      <c r="H45" s="51"/>
      <c r="I45" s="119"/>
      <c r="J45" s="155">
        <f>SUM(J44:J44)</f>
        <v>800</v>
      </c>
      <c r="K45" s="156" t="s">
        <v>10</v>
      </c>
      <c r="L45" s="44"/>
    </row>
    <row r="46" spans="1:12" ht="15" customHeight="1">
      <c r="A46" s="115"/>
      <c r="B46" s="124"/>
      <c r="C46" s="124"/>
      <c r="D46" s="125"/>
      <c r="E46" s="120"/>
      <c r="F46" s="49"/>
      <c r="G46" s="50"/>
      <c r="H46" s="51"/>
      <c r="I46" s="119"/>
      <c r="J46" s="173"/>
      <c r="K46" s="171"/>
      <c r="L46" s="44"/>
    </row>
    <row r="47" spans="1:12" ht="15" customHeight="1">
      <c r="A47" s="115"/>
      <c r="B47" s="124" t="s">
        <v>313</v>
      </c>
      <c r="C47" s="124"/>
      <c r="D47" s="125"/>
      <c r="E47" s="120"/>
      <c r="F47" s="49"/>
      <c r="G47" s="50"/>
      <c r="H47" s="51"/>
      <c r="I47" s="119"/>
      <c r="J47" s="173"/>
      <c r="K47" s="171"/>
      <c r="L47" s="44"/>
    </row>
    <row r="48" spans="1:12" ht="15" customHeight="1">
      <c r="A48" s="115"/>
      <c r="B48" s="46" t="s">
        <v>314</v>
      </c>
      <c r="C48" s="46"/>
      <c r="D48" s="125"/>
      <c r="E48" s="139" t="s">
        <v>315</v>
      </c>
      <c r="F48" s="49"/>
      <c r="G48" s="50"/>
      <c r="H48" s="51"/>
      <c r="I48" s="119"/>
      <c r="J48" s="174">
        <f>2*3.5*7</f>
        <v>49</v>
      </c>
      <c r="K48" s="175" t="s">
        <v>10</v>
      </c>
      <c r="L48" s="44"/>
    </row>
    <row r="49" spans="1:12" ht="15" customHeight="1">
      <c r="A49" s="115"/>
      <c r="B49" s="46"/>
      <c r="C49" s="46"/>
      <c r="D49" s="125"/>
      <c r="E49" s="139" t="s">
        <v>187</v>
      </c>
      <c r="F49" s="49"/>
      <c r="G49" s="50"/>
      <c r="H49" s="51"/>
      <c r="I49" s="119"/>
      <c r="J49" s="174">
        <f>1*2.5*7</f>
        <v>17.5</v>
      </c>
      <c r="K49" s="175" t="s">
        <v>10</v>
      </c>
      <c r="L49" s="44"/>
    </row>
    <row r="50" spans="1:12" ht="15" customHeight="1">
      <c r="A50" s="115"/>
      <c r="B50" s="46"/>
      <c r="C50" s="46"/>
      <c r="D50" s="125"/>
      <c r="E50" s="120"/>
      <c r="F50" s="49"/>
      <c r="G50" s="50"/>
      <c r="H50" s="51"/>
      <c r="I50" s="119"/>
      <c r="J50" s="176">
        <f>SUM(J48:J49)</f>
        <v>66.5</v>
      </c>
      <c r="K50" s="177" t="s">
        <v>10</v>
      </c>
      <c r="L50" s="44"/>
    </row>
    <row r="51" spans="1:12" ht="15" customHeight="1">
      <c r="A51" s="115"/>
      <c r="B51" s="124"/>
      <c r="C51" s="124"/>
      <c r="D51" s="125"/>
      <c r="E51" s="120"/>
      <c r="F51" s="49"/>
      <c r="G51" s="50"/>
      <c r="H51" s="51"/>
      <c r="I51" s="119"/>
      <c r="J51" s="138"/>
      <c r="K51" s="118"/>
      <c r="L51" s="44"/>
    </row>
    <row r="52" spans="1:12" ht="15" customHeight="1">
      <c r="A52" s="115"/>
      <c r="B52" s="124"/>
      <c r="C52" s="124"/>
      <c r="D52" s="125"/>
      <c r="E52" s="120"/>
      <c r="F52" s="49"/>
      <c r="G52" s="50"/>
      <c r="H52" s="51"/>
      <c r="I52" s="119"/>
      <c r="J52" s="176">
        <f>SUM(J45-J50)</f>
        <v>733.5</v>
      </c>
      <c r="K52" s="177" t="s">
        <v>10</v>
      </c>
      <c r="L52" s="44"/>
    </row>
    <row r="53" spans="1:12" ht="15" customHeight="1">
      <c r="A53" s="15">
        <v>7</v>
      </c>
      <c r="B53" s="1" t="s">
        <v>81</v>
      </c>
      <c r="C53" s="1"/>
      <c r="D53" s="15"/>
      <c r="E53" s="15"/>
      <c r="F53" s="15"/>
      <c r="G53" s="15"/>
      <c r="H53" s="13"/>
      <c r="I53" s="15"/>
      <c r="J53" s="15"/>
      <c r="K53" s="15"/>
      <c r="L53" s="44"/>
    </row>
    <row r="54" spans="1:12" ht="15" customHeight="1">
      <c r="A54" s="15"/>
      <c r="B54" s="1" t="s">
        <v>82</v>
      </c>
      <c r="C54" s="1"/>
      <c r="D54" s="15"/>
      <c r="E54" s="15"/>
      <c r="F54" s="15"/>
      <c r="G54" s="15"/>
      <c r="H54" s="13"/>
      <c r="I54" s="15"/>
      <c r="J54" s="15"/>
      <c r="K54" s="15"/>
      <c r="L54" s="44"/>
    </row>
    <row r="55" spans="1:12" ht="15" customHeight="1" thickBot="1">
      <c r="A55" s="115"/>
      <c r="B55" s="46"/>
      <c r="C55" s="46"/>
      <c r="D55" s="125"/>
      <c r="E55" s="139" t="s">
        <v>207</v>
      </c>
      <c r="F55" s="49"/>
      <c r="G55" s="50"/>
      <c r="H55" s="51"/>
      <c r="I55" s="119"/>
      <c r="J55" s="155">
        <v>733.5</v>
      </c>
      <c r="K55" s="156" t="s">
        <v>10</v>
      </c>
      <c r="L55" s="44"/>
    </row>
    <row r="56" spans="1:12" ht="15" customHeight="1">
      <c r="A56" s="115"/>
      <c r="B56" s="46"/>
      <c r="C56" s="46"/>
      <c r="D56" s="125"/>
      <c r="E56" s="139"/>
      <c r="F56" s="49"/>
      <c r="G56" s="50"/>
      <c r="H56" s="51"/>
      <c r="I56" s="119"/>
      <c r="J56" s="138"/>
      <c r="K56" s="118"/>
      <c r="L56" s="44"/>
    </row>
    <row r="57" spans="1:12" ht="15" customHeight="1">
      <c r="A57" s="15"/>
      <c r="B57" s="104" t="s">
        <v>86</v>
      </c>
      <c r="C57" s="15"/>
      <c r="D57" s="15"/>
      <c r="E57" s="15"/>
      <c r="F57" s="15"/>
      <c r="G57" s="15"/>
      <c r="H57" s="13"/>
      <c r="I57" s="15"/>
      <c r="J57" s="15"/>
      <c r="K57" s="15"/>
      <c r="L57" s="44"/>
    </row>
    <row r="58" spans="1:12" ht="15" customHeight="1">
      <c r="A58" s="15"/>
      <c r="B58" s="104" t="s">
        <v>56</v>
      </c>
      <c r="C58" s="15"/>
      <c r="D58" s="15"/>
      <c r="E58" s="2"/>
      <c r="F58" s="36"/>
      <c r="G58" s="37"/>
      <c r="H58" s="42"/>
      <c r="I58" s="38"/>
      <c r="J58" s="33"/>
      <c r="K58" s="8"/>
      <c r="L58" s="44"/>
    </row>
    <row r="59" spans="1:12" ht="15" customHeight="1">
      <c r="A59" s="115">
        <v>1</v>
      </c>
      <c r="B59" s="43" t="s">
        <v>157</v>
      </c>
      <c r="C59" s="46"/>
      <c r="D59" s="137"/>
      <c r="E59" s="118"/>
      <c r="F59" s="49"/>
      <c r="G59" s="128"/>
      <c r="H59" s="51"/>
      <c r="I59" s="119"/>
      <c r="J59" s="52"/>
      <c r="K59" s="53"/>
      <c r="L59" s="44"/>
    </row>
    <row r="60" spans="1:12" ht="15" customHeight="1">
      <c r="A60" s="115"/>
      <c r="B60" s="43" t="s">
        <v>158</v>
      </c>
      <c r="C60" s="46"/>
      <c r="D60" s="137"/>
      <c r="E60" s="118"/>
      <c r="F60" s="49"/>
      <c r="G60" s="128"/>
      <c r="H60" s="51"/>
      <c r="I60" s="119"/>
      <c r="J60" s="52"/>
      <c r="K60" s="53"/>
      <c r="L60" s="44"/>
    </row>
    <row r="61" spans="1:12" ht="15" customHeight="1">
      <c r="A61" s="115"/>
      <c r="B61" s="46" t="s">
        <v>316</v>
      </c>
      <c r="C61" s="46"/>
      <c r="D61" s="125"/>
      <c r="E61" s="139" t="s">
        <v>183</v>
      </c>
      <c r="F61" s="49"/>
      <c r="G61" s="50"/>
      <c r="H61" s="51"/>
      <c r="I61" s="119"/>
      <c r="J61" s="138">
        <f>1*20*20</f>
        <v>400</v>
      </c>
      <c r="K61" s="118" t="s">
        <v>10</v>
      </c>
      <c r="L61" s="44"/>
    </row>
    <row r="62" spans="1:12" ht="15" customHeight="1">
      <c r="A62" s="115"/>
      <c r="B62" s="46" t="s">
        <v>182</v>
      </c>
      <c r="C62" s="46"/>
      <c r="D62" s="125"/>
      <c r="E62" s="139" t="s">
        <v>198</v>
      </c>
      <c r="F62" s="49"/>
      <c r="G62" s="50"/>
      <c r="H62" s="51"/>
      <c r="I62" s="119"/>
      <c r="J62" s="138">
        <f>1*7*8</f>
        <v>56</v>
      </c>
      <c r="K62" s="118" t="s">
        <v>10</v>
      </c>
      <c r="L62" s="44"/>
    </row>
    <row r="63" spans="1:12" ht="15" customHeight="1" thickBot="1">
      <c r="A63" s="115"/>
      <c r="B63" s="46"/>
      <c r="C63" s="46"/>
      <c r="D63" s="125"/>
      <c r="E63" s="139"/>
      <c r="F63" s="49"/>
      <c r="G63" s="50"/>
      <c r="H63" s="51"/>
      <c r="I63" s="119"/>
      <c r="J63" s="155">
        <f>SUM(J61:J62)</f>
        <v>456</v>
      </c>
      <c r="K63" s="156" t="s">
        <v>10</v>
      </c>
      <c r="L63" s="44"/>
    </row>
    <row r="64" spans="1:12" ht="15" customHeight="1">
      <c r="A64" s="15">
        <v>2</v>
      </c>
      <c r="B64" s="114" t="s">
        <v>208</v>
      </c>
      <c r="C64" s="46"/>
      <c r="D64" s="47"/>
      <c r="E64" s="2"/>
      <c r="F64" s="36"/>
      <c r="G64" s="37"/>
      <c r="H64" s="42"/>
      <c r="I64" s="38"/>
      <c r="J64" s="33"/>
      <c r="K64" s="8"/>
      <c r="L64" s="44"/>
    </row>
    <row r="65" spans="1:12" ht="15" customHeight="1">
      <c r="A65" s="15"/>
      <c r="B65" s="114" t="s">
        <v>209</v>
      </c>
      <c r="C65" s="46"/>
      <c r="D65" s="47"/>
      <c r="E65" s="2"/>
      <c r="F65" s="36"/>
      <c r="G65" s="37"/>
      <c r="H65" s="42"/>
      <c r="I65" s="38"/>
      <c r="J65" s="33"/>
      <c r="K65" s="8"/>
      <c r="L65" s="44"/>
    </row>
    <row r="66" spans="1:12" ht="15" customHeight="1">
      <c r="A66" s="115"/>
      <c r="B66" s="46" t="s">
        <v>146</v>
      </c>
      <c r="C66" s="46"/>
      <c r="D66" s="125"/>
      <c r="E66" s="139" t="s">
        <v>183</v>
      </c>
      <c r="F66" s="49"/>
      <c r="G66" s="50"/>
      <c r="H66" s="51"/>
      <c r="I66" s="119"/>
      <c r="J66" s="138">
        <f>1*20*20</f>
        <v>400</v>
      </c>
      <c r="K66" s="118" t="s">
        <v>10</v>
      </c>
      <c r="L66" s="44"/>
    </row>
    <row r="67" spans="1:12" ht="15" customHeight="1">
      <c r="A67" s="115"/>
      <c r="B67" s="46" t="s">
        <v>130</v>
      </c>
      <c r="C67" s="46"/>
      <c r="D67" s="125"/>
      <c r="E67" s="139" t="s">
        <v>188</v>
      </c>
      <c r="F67" s="49"/>
      <c r="G67" s="50"/>
      <c r="H67" s="51"/>
      <c r="I67" s="119"/>
      <c r="J67" s="138">
        <f>1*2*(20+20)*0.5</f>
        <v>40</v>
      </c>
      <c r="K67" s="118" t="s">
        <v>10</v>
      </c>
      <c r="L67" s="44"/>
    </row>
    <row r="68" spans="1:12" ht="15" customHeight="1" thickBot="1">
      <c r="A68" s="115"/>
      <c r="B68" s="46"/>
      <c r="C68" s="46"/>
      <c r="D68" s="125"/>
      <c r="E68" s="139"/>
      <c r="F68" s="49"/>
      <c r="G68" s="50"/>
      <c r="H68" s="51"/>
      <c r="I68" s="119"/>
      <c r="J68" s="155">
        <f>SUM(J66:J67)</f>
        <v>440</v>
      </c>
      <c r="K68" s="156" t="s">
        <v>10</v>
      </c>
      <c r="L68" s="44"/>
    </row>
    <row r="69" spans="1:12" ht="15" customHeight="1">
      <c r="A69" s="115"/>
      <c r="B69" s="46" t="s">
        <v>313</v>
      </c>
      <c r="C69" s="46"/>
      <c r="D69" s="125"/>
      <c r="E69" s="120"/>
      <c r="F69" s="49"/>
      <c r="G69" s="50"/>
      <c r="H69" s="51"/>
      <c r="I69" s="119"/>
      <c r="J69" s="173"/>
      <c r="K69" s="171"/>
      <c r="L69" s="44"/>
    </row>
    <row r="70" spans="1:12" ht="15" customHeight="1">
      <c r="A70" s="115"/>
      <c r="B70" s="46" t="s">
        <v>314</v>
      </c>
      <c r="C70" s="46"/>
      <c r="D70" s="125"/>
      <c r="E70" s="139" t="s">
        <v>318</v>
      </c>
      <c r="F70" s="49"/>
      <c r="G70" s="50"/>
      <c r="H70" s="51"/>
      <c r="I70" s="119"/>
      <c r="J70" s="174">
        <f>2*3.5*0.5</f>
        <v>3.5</v>
      </c>
      <c r="K70" s="175" t="s">
        <v>10</v>
      </c>
      <c r="L70" s="44"/>
    </row>
    <row r="71" spans="1:12" ht="15" customHeight="1">
      <c r="A71" s="115"/>
      <c r="B71" s="46"/>
      <c r="C71" s="46"/>
      <c r="D71" s="125"/>
      <c r="E71" s="139" t="s">
        <v>322</v>
      </c>
      <c r="F71" s="49"/>
      <c r="G71" s="50"/>
      <c r="H71" s="51"/>
      <c r="I71" s="119"/>
      <c r="J71" s="174">
        <f>1*2.5*0.5</f>
        <v>1.25</v>
      </c>
      <c r="K71" s="175" t="s">
        <v>10</v>
      </c>
      <c r="L71" s="44"/>
    </row>
    <row r="72" spans="1:12" ht="15" customHeight="1">
      <c r="A72" s="115"/>
      <c r="B72" s="46"/>
      <c r="C72" s="46"/>
      <c r="D72" s="125"/>
      <c r="E72" s="120"/>
      <c r="F72" s="49"/>
      <c r="G72" s="50"/>
      <c r="H72" s="51"/>
      <c r="I72" s="119"/>
      <c r="J72" s="176">
        <f>SUM(J70:J71)</f>
        <v>4.75</v>
      </c>
      <c r="K72" s="177" t="s">
        <v>10</v>
      </c>
      <c r="L72" s="44"/>
    </row>
    <row r="73" spans="1:12" ht="15" customHeight="1">
      <c r="A73" s="115"/>
      <c r="B73" s="46"/>
      <c r="C73" s="46"/>
      <c r="D73" s="125"/>
      <c r="E73" s="139"/>
      <c r="F73" s="49"/>
      <c r="G73" s="50"/>
      <c r="H73" s="51"/>
      <c r="I73" s="119"/>
      <c r="J73" s="173"/>
      <c r="K73" s="171"/>
      <c r="L73" s="44"/>
    </row>
    <row r="74" spans="1:12" ht="15" customHeight="1">
      <c r="A74" s="115"/>
      <c r="B74" s="46"/>
      <c r="C74" s="46"/>
      <c r="D74" s="125"/>
      <c r="E74" s="139"/>
      <c r="F74" s="49"/>
      <c r="G74" s="50"/>
      <c r="H74" s="51"/>
      <c r="I74" s="119"/>
      <c r="J74" s="176">
        <f>SUM(J68-J72)</f>
        <v>435.25</v>
      </c>
      <c r="K74" s="177" t="s">
        <v>10</v>
      </c>
      <c r="L74" s="44"/>
    </row>
    <row r="75" spans="1:12" ht="15" customHeight="1">
      <c r="A75" s="115"/>
      <c r="B75" s="46"/>
      <c r="C75" s="46"/>
      <c r="D75" s="125"/>
      <c r="E75" s="139"/>
      <c r="F75" s="49"/>
      <c r="G75" s="50"/>
      <c r="H75" s="51"/>
      <c r="I75" s="119"/>
      <c r="J75" s="173"/>
      <c r="K75" s="171"/>
      <c r="L75" s="44"/>
    </row>
    <row r="76" spans="1:12" ht="15" customHeight="1">
      <c r="A76" s="115">
        <v>3</v>
      </c>
      <c r="B76" s="46" t="s">
        <v>210</v>
      </c>
      <c r="C76" s="46"/>
      <c r="D76" s="125"/>
      <c r="E76" s="139"/>
      <c r="F76" s="49"/>
      <c r="G76" s="50"/>
      <c r="H76" s="51"/>
      <c r="I76" s="119"/>
      <c r="J76" s="138"/>
      <c r="K76" s="118"/>
      <c r="L76" s="44"/>
    </row>
    <row r="77" spans="1:12" ht="15" customHeight="1">
      <c r="A77" s="115"/>
      <c r="B77" s="46" t="s">
        <v>182</v>
      </c>
      <c r="C77" s="46"/>
      <c r="D77" s="125"/>
      <c r="E77" s="139" t="s">
        <v>198</v>
      </c>
      <c r="F77" s="49"/>
      <c r="G77" s="50"/>
      <c r="H77" s="51"/>
      <c r="I77" s="119"/>
      <c r="J77" s="138">
        <f>1*7*8</f>
        <v>56</v>
      </c>
      <c r="K77" s="118" t="s">
        <v>10</v>
      </c>
      <c r="L77" s="44"/>
    </row>
    <row r="78" spans="1:12" ht="15" customHeight="1">
      <c r="A78" s="115"/>
      <c r="B78" s="46" t="s">
        <v>319</v>
      </c>
      <c r="C78" s="46"/>
      <c r="D78" s="125"/>
      <c r="E78" s="139" t="s">
        <v>200</v>
      </c>
      <c r="F78" s="118"/>
      <c r="G78" s="50"/>
      <c r="H78" s="51"/>
      <c r="I78" s="119"/>
      <c r="J78" s="138">
        <f>1*2*(7+8)*7</f>
        <v>210</v>
      </c>
      <c r="K78" s="118" t="s">
        <v>10</v>
      </c>
      <c r="L78" s="44"/>
    </row>
    <row r="79" spans="1:12" ht="15" customHeight="1" thickBot="1">
      <c r="J79" s="157">
        <f>SUM(J77:J78)</f>
        <v>266</v>
      </c>
      <c r="K79" s="158" t="s">
        <v>10</v>
      </c>
      <c r="L79" s="44"/>
    </row>
    <row r="80" spans="1:12" ht="15" customHeight="1">
      <c r="J80" s="60"/>
      <c r="K80" s="61"/>
      <c r="L80" s="44"/>
    </row>
    <row r="81" spans="1:19" ht="15" customHeight="1">
      <c r="B81" s="20" t="s">
        <v>317</v>
      </c>
      <c r="J81" s="60"/>
      <c r="K81" s="61"/>
      <c r="L81" s="44"/>
    </row>
    <row r="82" spans="1:19" ht="15" customHeight="1">
      <c r="B82" s="20" t="s">
        <v>314</v>
      </c>
      <c r="E82" s="20" t="s">
        <v>187</v>
      </c>
      <c r="J82" s="145">
        <f>1*2.5*7</f>
        <v>17.5</v>
      </c>
      <c r="K82" s="146" t="s">
        <v>10</v>
      </c>
      <c r="L82" s="44"/>
    </row>
    <row r="83" spans="1:19" ht="15" customHeight="1">
      <c r="J83" s="60"/>
      <c r="K83" s="61"/>
      <c r="L83" s="44"/>
    </row>
    <row r="84" spans="1:19" ht="15" customHeight="1">
      <c r="J84" s="145">
        <f>SUM(J79-J82)</f>
        <v>248.5</v>
      </c>
      <c r="K84" s="146" t="s">
        <v>10</v>
      </c>
      <c r="L84" s="44"/>
    </row>
    <row r="85" spans="1:19" ht="15" customHeight="1">
      <c r="J85" s="60"/>
      <c r="K85" s="61"/>
      <c r="L85" s="44"/>
    </row>
    <row r="86" spans="1:19" ht="15" customHeight="1">
      <c r="A86" s="5">
        <v>4</v>
      </c>
      <c r="B86" s="20" t="s">
        <v>211</v>
      </c>
      <c r="L86" s="44"/>
    </row>
    <row r="87" spans="1:19" ht="15" customHeight="1" thickBot="1">
      <c r="A87" s="115"/>
      <c r="B87" s="46" t="s">
        <v>212</v>
      </c>
      <c r="C87" s="46"/>
      <c r="D87" s="125"/>
      <c r="E87" s="139" t="s">
        <v>213</v>
      </c>
      <c r="F87" s="49"/>
      <c r="G87" s="50"/>
      <c r="H87" s="51"/>
      <c r="I87" s="119"/>
      <c r="J87" s="155">
        <f>1*(6+8)*8</f>
        <v>112</v>
      </c>
      <c r="K87" s="156" t="s">
        <v>10</v>
      </c>
      <c r="L87" s="44"/>
    </row>
    <row r="88" spans="1:19" ht="15" customHeight="1">
      <c r="A88" s="115"/>
      <c r="B88" s="46"/>
      <c r="C88" s="46"/>
      <c r="D88" s="125"/>
      <c r="E88" s="139"/>
      <c r="F88" s="49"/>
      <c r="G88" s="50"/>
      <c r="H88" s="51"/>
      <c r="I88" s="119"/>
      <c r="J88" s="144"/>
      <c r="K88" s="118"/>
      <c r="L88" s="44"/>
    </row>
    <row r="89" spans="1:19" ht="15" customHeight="1">
      <c r="A89" s="115">
        <v>5</v>
      </c>
      <c r="B89" s="46" t="s">
        <v>214</v>
      </c>
      <c r="C89" s="46"/>
      <c r="D89" s="125"/>
      <c r="E89" s="139"/>
      <c r="F89" s="49"/>
      <c r="G89" s="50"/>
      <c r="H89" s="51"/>
      <c r="I89" s="119"/>
      <c r="J89" s="144"/>
      <c r="K89" s="118"/>
      <c r="L89" s="44"/>
    </row>
    <row r="90" spans="1:19" ht="15" customHeight="1" thickBot="1">
      <c r="A90" s="115"/>
      <c r="B90" s="46"/>
      <c r="C90" s="46"/>
      <c r="D90" s="125"/>
      <c r="E90" s="139" t="s">
        <v>215</v>
      </c>
      <c r="F90" s="49"/>
      <c r="G90" s="50"/>
      <c r="H90" s="51"/>
      <c r="I90" s="119"/>
      <c r="J90" s="159">
        <f>1*2*(20+20)*3</f>
        <v>240</v>
      </c>
      <c r="K90" s="156" t="s">
        <v>10</v>
      </c>
      <c r="L90" s="44"/>
    </row>
    <row r="91" spans="1:19" ht="15" customHeight="1">
      <c r="A91" s="115"/>
      <c r="B91" s="46"/>
      <c r="C91" s="46"/>
      <c r="D91" s="125"/>
      <c r="E91" s="139"/>
      <c r="F91" s="49"/>
      <c r="G91" s="50"/>
      <c r="H91" s="51"/>
      <c r="I91" s="119"/>
      <c r="J91" s="180"/>
      <c r="K91" s="171"/>
      <c r="L91"/>
      <c r="M91"/>
      <c r="N91"/>
      <c r="O91"/>
      <c r="P91"/>
      <c r="Q91"/>
      <c r="R91"/>
      <c r="S91"/>
    </row>
    <row r="92" spans="1:19" ht="15" customHeight="1">
      <c r="A92" s="115"/>
      <c r="B92" s="46" t="s">
        <v>313</v>
      </c>
      <c r="C92" s="46"/>
      <c r="D92" s="125"/>
      <c r="E92" s="139"/>
      <c r="F92" s="49"/>
      <c r="G92" s="50"/>
      <c r="H92" s="51"/>
      <c r="I92" s="119"/>
      <c r="J92" s="180"/>
      <c r="K92" s="171"/>
      <c r="L92"/>
      <c r="M92"/>
      <c r="N92"/>
      <c r="O92"/>
      <c r="P92"/>
      <c r="Q92"/>
      <c r="R92"/>
      <c r="S92"/>
    </row>
    <row r="93" spans="1:19" ht="15" customHeight="1">
      <c r="A93" s="115"/>
      <c r="B93" s="46" t="s">
        <v>314</v>
      </c>
      <c r="C93" s="46"/>
      <c r="D93" s="125"/>
      <c r="E93" s="139" t="s">
        <v>320</v>
      </c>
      <c r="F93" s="49"/>
      <c r="G93" s="50"/>
      <c r="H93" s="51"/>
      <c r="I93" s="119"/>
      <c r="J93" s="144">
        <f>2*3.5*3</f>
        <v>21</v>
      </c>
      <c r="K93" s="175" t="s">
        <v>10</v>
      </c>
      <c r="L93" s="121" t="s">
        <v>92</v>
      </c>
      <c r="M93"/>
      <c r="N93"/>
      <c r="O93"/>
      <c r="P93"/>
      <c r="Q93"/>
      <c r="R93"/>
      <c r="S93"/>
    </row>
    <row r="94" spans="1:19" ht="15" customHeight="1">
      <c r="A94" s="115"/>
      <c r="B94" s="46" t="s">
        <v>314</v>
      </c>
      <c r="C94" s="46"/>
      <c r="D94" s="125"/>
      <c r="E94" s="139" t="s">
        <v>321</v>
      </c>
      <c r="F94" s="49"/>
      <c r="G94" s="50"/>
      <c r="H94" s="51"/>
      <c r="I94" s="119"/>
      <c r="J94" s="144">
        <f>1*2.5*3</f>
        <v>7.5</v>
      </c>
      <c r="K94" s="175" t="s">
        <v>10</v>
      </c>
      <c r="L94"/>
      <c r="M94"/>
      <c r="N94"/>
      <c r="O94"/>
      <c r="P94"/>
      <c r="Q94"/>
      <c r="R94"/>
      <c r="S94"/>
    </row>
    <row r="95" spans="1:19" ht="15" customHeight="1">
      <c r="A95" s="115"/>
      <c r="B95" s="46"/>
      <c r="C95" s="46"/>
      <c r="D95" s="125"/>
      <c r="E95" s="139"/>
      <c r="F95" s="49"/>
      <c r="G95" s="50"/>
      <c r="H95" s="51"/>
      <c r="I95" s="119"/>
      <c r="J95" s="181">
        <f>SUM(J93:J94)</f>
        <v>28.5</v>
      </c>
      <c r="K95" s="177" t="s">
        <v>10</v>
      </c>
      <c r="L95"/>
      <c r="M95"/>
      <c r="N95"/>
      <c r="O95"/>
      <c r="P95"/>
      <c r="Q95"/>
      <c r="R95"/>
      <c r="S95"/>
    </row>
    <row r="96" spans="1:19" ht="15" customHeight="1">
      <c r="A96" s="115"/>
      <c r="B96" s="46"/>
      <c r="C96" s="46"/>
      <c r="D96" s="125"/>
      <c r="E96" s="139"/>
      <c r="F96" s="49"/>
      <c r="G96" s="50"/>
      <c r="H96" s="51"/>
      <c r="I96" s="119"/>
      <c r="J96" s="180"/>
      <c r="K96" s="171"/>
      <c r="L96"/>
      <c r="M96"/>
      <c r="N96"/>
      <c r="O96"/>
      <c r="P96"/>
      <c r="Q96"/>
      <c r="R96"/>
      <c r="S96"/>
    </row>
    <row r="97" spans="1:19" ht="15" customHeight="1">
      <c r="A97" s="115"/>
      <c r="B97" s="46"/>
      <c r="C97" s="46"/>
      <c r="D97" s="125"/>
      <c r="E97" s="139"/>
      <c r="F97" s="49"/>
      <c r="G97" s="50"/>
      <c r="H97" s="51"/>
      <c r="I97" s="119"/>
      <c r="J97" s="181">
        <f>SUM(J90-J95)</f>
        <v>211.5</v>
      </c>
      <c r="K97" s="177" t="s">
        <v>10</v>
      </c>
      <c r="L97" s="102" t="s">
        <v>93</v>
      </c>
      <c r="M97"/>
      <c r="N97"/>
      <c r="O97"/>
      <c r="P97"/>
      <c r="Q97"/>
      <c r="R97"/>
      <c r="S97"/>
    </row>
    <row r="98" spans="1:19" ht="15" customHeight="1">
      <c r="A98" s="115">
        <v>6</v>
      </c>
      <c r="B98" s="46" t="s">
        <v>216</v>
      </c>
      <c r="C98" s="46"/>
      <c r="D98" s="125"/>
      <c r="E98" s="139"/>
      <c r="F98" s="49"/>
      <c r="G98" s="50"/>
      <c r="H98" s="51"/>
      <c r="I98" s="119"/>
      <c r="J98" s="144"/>
      <c r="K98" s="118"/>
      <c r="L98"/>
      <c r="M98"/>
      <c r="N98"/>
      <c r="O98"/>
      <c r="P98"/>
      <c r="Q98"/>
      <c r="R98"/>
      <c r="S98"/>
    </row>
    <row r="99" spans="1:19" ht="15" customHeight="1">
      <c r="A99" s="115"/>
      <c r="B99" s="46"/>
      <c r="C99" s="46"/>
      <c r="D99" s="125"/>
      <c r="E99" s="139" t="s">
        <v>217</v>
      </c>
      <c r="F99" s="49"/>
      <c r="G99" s="50"/>
      <c r="H99" s="51"/>
      <c r="I99" s="119"/>
      <c r="J99" s="144">
        <f>2*2*3.5*7</f>
        <v>98</v>
      </c>
      <c r="K99" s="118" t="s">
        <v>10</v>
      </c>
      <c r="L99"/>
      <c r="M99"/>
      <c r="N99"/>
      <c r="O99"/>
      <c r="P99"/>
      <c r="Q99"/>
      <c r="R99"/>
      <c r="S99"/>
    </row>
    <row r="100" spans="1:19" ht="15" customHeight="1">
      <c r="A100" s="115"/>
      <c r="B100" s="46"/>
      <c r="C100" s="46"/>
      <c r="D100" s="125"/>
      <c r="E100" s="139" t="s">
        <v>218</v>
      </c>
      <c r="F100" s="49"/>
      <c r="G100" s="50"/>
      <c r="H100" s="51"/>
      <c r="I100" s="119"/>
      <c r="J100" s="144">
        <f>2*1*3*7</f>
        <v>42</v>
      </c>
      <c r="K100" s="118" t="s">
        <v>10</v>
      </c>
      <c r="L100"/>
      <c r="M100"/>
      <c r="N100"/>
      <c r="O100"/>
      <c r="P100"/>
      <c r="Q100"/>
      <c r="R100"/>
      <c r="S100"/>
    </row>
    <row r="101" spans="1:19" ht="15" customHeight="1" thickBot="1">
      <c r="A101" s="115"/>
      <c r="B101" s="46"/>
      <c r="C101" s="46"/>
      <c r="D101" s="125"/>
      <c r="E101" s="139"/>
      <c r="F101" s="49"/>
      <c r="G101" s="50"/>
      <c r="H101" s="51"/>
      <c r="I101" s="119"/>
      <c r="J101" s="155">
        <f>SUM(J99:J100)</f>
        <v>140</v>
      </c>
      <c r="K101" s="156" t="s">
        <v>10</v>
      </c>
      <c r="L101"/>
      <c r="M101"/>
      <c r="N101"/>
      <c r="O101"/>
      <c r="P101"/>
      <c r="Q101"/>
      <c r="R101"/>
      <c r="S101"/>
    </row>
    <row r="102" spans="1:19" ht="15" customHeight="1">
      <c r="A102" s="115"/>
      <c r="B102" s="46"/>
      <c r="C102" s="46"/>
      <c r="D102" s="125"/>
      <c r="E102" s="139"/>
      <c r="F102" s="49"/>
      <c r="G102" s="50"/>
      <c r="H102" s="51"/>
      <c r="I102" s="119"/>
      <c r="J102" s="138"/>
      <c r="K102" s="118"/>
      <c r="L102"/>
      <c r="M102"/>
      <c r="N102"/>
      <c r="O102"/>
      <c r="P102"/>
      <c r="Q102"/>
      <c r="R102"/>
      <c r="S102"/>
    </row>
    <row r="103" spans="1:19" ht="15" customHeight="1">
      <c r="A103" s="115">
        <v>7</v>
      </c>
      <c r="B103" s="46" t="s">
        <v>219</v>
      </c>
      <c r="C103" s="46"/>
      <c r="D103" s="125"/>
      <c r="E103" s="139"/>
      <c r="F103" s="49"/>
      <c r="G103" s="50"/>
      <c r="H103" s="51"/>
      <c r="I103" s="119"/>
      <c r="J103" s="138"/>
      <c r="K103" s="118"/>
      <c r="L103"/>
      <c r="M103"/>
      <c r="N103"/>
      <c r="O103"/>
      <c r="P103"/>
      <c r="Q103"/>
      <c r="R103"/>
      <c r="S103"/>
    </row>
    <row r="104" spans="1:19" ht="15" customHeight="1" thickBot="1">
      <c r="A104" s="115"/>
      <c r="B104" s="46"/>
      <c r="C104" s="46"/>
      <c r="D104" s="125"/>
      <c r="E104" s="139" t="s">
        <v>220</v>
      </c>
      <c r="F104" s="49"/>
      <c r="G104" s="50"/>
      <c r="H104" s="51"/>
      <c r="I104" s="119"/>
      <c r="J104" s="155">
        <f>1*4*2</f>
        <v>8</v>
      </c>
      <c r="K104" s="156" t="s">
        <v>10</v>
      </c>
      <c r="L104"/>
      <c r="M104"/>
      <c r="N104"/>
      <c r="O104"/>
      <c r="P104"/>
      <c r="Q104"/>
      <c r="R104"/>
      <c r="S104"/>
    </row>
    <row r="105" spans="1:19" ht="15" customHeight="1">
      <c r="A105" s="115">
        <v>8</v>
      </c>
      <c r="B105" s="46" t="s">
        <v>312</v>
      </c>
      <c r="C105" s="46"/>
      <c r="D105" s="125"/>
      <c r="E105" s="139"/>
      <c r="F105" s="49"/>
      <c r="G105" s="50"/>
      <c r="H105" s="51"/>
      <c r="I105" s="119"/>
      <c r="J105" s="138"/>
      <c r="K105" s="118"/>
      <c r="L105"/>
      <c r="M105"/>
      <c r="N105"/>
      <c r="O105"/>
      <c r="P105"/>
      <c r="Q105"/>
      <c r="R105"/>
      <c r="S105"/>
    </row>
    <row r="106" spans="1:19" ht="15" customHeight="1" thickBot="1">
      <c r="A106" s="115"/>
      <c r="B106" s="46"/>
      <c r="C106" s="46"/>
      <c r="D106" s="117"/>
      <c r="E106" s="118" t="s">
        <v>224</v>
      </c>
      <c r="F106" s="49"/>
      <c r="G106" s="119"/>
      <c r="H106" s="118"/>
      <c r="I106" s="119"/>
      <c r="J106" s="172">
        <v>1</v>
      </c>
      <c r="K106" s="156" t="s">
        <v>17</v>
      </c>
      <c r="L106"/>
      <c r="M106"/>
      <c r="N106"/>
      <c r="O106"/>
      <c r="P106"/>
      <c r="Q106"/>
      <c r="R106"/>
      <c r="S106"/>
    </row>
    <row r="107" spans="1:19" ht="15" customHeight="1">
      <c r="A107" s="15"/>
      <c r="B107" s="104" t="s">
        <v>162</v>
      </c>
      <c r="C107" s="106"/>
      <c r="D107" s="12"/>
      <c r="E107" s="48"/>
      <c r="F107" s="49"/>
      <c r="G107" s="50"/>
      <c r="H107" s="51"/>
      <c r="I107" s="54"/>
      <c r="J107" s="56"/>
      <c r="K107" s="57"/>
      <c r="L107"/>
      <c r="M107"/>
      <c r="N107"/>
      <c r="O107"/>
      <c r="P107"/>
      <c r="Q107"/>
      <c r="R107"/>
      <c r="S107"/>
    </row>
    <row r="108" spans="1:19" ht="15" customHeight="1">
      <c r="A108" s="15"/>
      <c r="B108" s="104" t="s">
        <v>55</v>
      </c>
      <c r="C108" s="106"/>
      <c r="D108" s="12"/>
      <c r="E108" s="46"/>
      <c r="F108" s="46"/>
      <c r="G108" s="46"/>
      <c r="H108" s="46"/>
      <c r="I108" s="46"/>
      <c r="J108" s="46"/>
      <c r="K108" s="46"/>
      <c r="L108"/>
      <c r="M108"/>
      <c r="N108"/>
      <c r="O108"/>
      <c r="P108"/>
      <c r="Q108"/>
      <c r="R108"/>
      <c r="S108"/>
    </row>
    <row r="109" spans="1:19" ht="15" customHeight="1">
      <c r="A109" s="115">
        <v>1</v>
      </c>
      <c r="B109" s="46" t="s">
        <v>226</v>
      </c>
      <c r="C109" s="46"/>
      <c r="D109" s="125"/>
      <c r="E109" s="139"/>
      <c r="F109" s="49"/>
      <c r="G109" s="50"/>
      <c r="H109" s="51"/>
      <c r="I109" s="119"/>
      <c r="J109" s="138"/>
      <c r="K109" s="118"/>
      <c r="L109"/>
      <c r="M109"/>
      <c r="N109"/>
      <c r="O109"/>
      <c r="P109"/>
      <c r="Q109"/>
      <c r="R109"/>
      <c r="S109"/>
    </row>
    <row r="110" spans="1:19" ht="15" customHeight="1" thickBot="1">
      <c r="A110" s="115"/>
      <c r="B110" s="46"/>
      <c r="C110" s="46"/>
      <c r="D110" s="125"/>
      <c r="E110" s="139" t="s">
        <v>131</v>
      </c>
      <c r="F110" s="49"/>
      <c r="G110" s="50"/>
      <c r="H110" s="51"/>
      <c r="I110" s="119"/>
      <c r="J110" s="161">
        <v>2</v>
      </c>
      <c r="K110" s="163" t="s">
        <v>3</v>
      </c>
      <c r="L110"/>
      <c r="M110"/>
      <c r="N110"/>
      <c r="O110"/>
      <c r="P110"/>
      <c r="Q110"/>
      <c r="R110"/>
      <c r="S110"/>
    </row>
    <row r="111" spans="1:19" ht="15" customHeight="1">
      <c r="L111"/>
      <c r="M111"/>
      <c r="N111"/>
      <c r="O111"/>
      <c r="P111"/>
      <c r="Q111"/>
      <c r="R111"/>
      <c r="S111"/>
    </row>
    <row r="112" spans="1:19" ht="15" customHeight="1">
      <c r="A112" s="5">
        <v>2</v>
      </c>
      <c r="B112" s="20" t="s">
        <v>227</v>
      </c>
      <c r="L112"/>
      <c r="M112"/>
      <c r="N112"/>
      <c r="O112"/>
      <c r="P112"/>
      <c r="Q112"/>
      <c r="R112"/>
      <c r="S112"/>
    </row>
    <row r="113" spans="1:19" ht="15" customHeight="1" thickBot="1">
      <c r="E113" s="139" t="s">
        <v>131</v>
      </c>
      <c r="F113" s="49"/>
      <c r="G113" s="50"/>
      <c r="H113" s="51"/>
      <c r="I113" s="119"/>
      <c r="J113" s="161">
        <v>2</v>
      </c>
      <c r="K113" s="163" t="s">
        <v>3</v>
      </c>
      <c r="L113"/>
      <c r="M113"/>
      <c r="N113"/>
      <c r="O113"/>
      <c r="P113"/>
      <c r="Q113"/>
      <c r="R113"/>
      <c r="S113"/>
    </row>
    <row r="114" spans="1:19" ht="15" customHeight="1">
      <c r="L114"/>
      <c r="M114"/>
      <c r="N114"/>
      <c r="O114"/>
      <c r="P114"/>
      <c r="Q114"/>
      <c r="R114"/>
      <c r="S114"/>
    </row>
    <row r="115" spans="1:19" ht="15" customHeight="1">
      <c r="A115" s="115">
        <v>3</v>
      </c>
      <c r="B115" s="46" t="s">
        <v>228</v>
      </c>
      <c r="C115" s="46"/>
      <c r="D115" s="125"/>
      <c r="E115" s="139"/>
      <c r="F115" s="49"/>
      <c r="G115" s="50"/>
      <c r="H115" s="51"/>
      <c r="I115" s="119"/>
      <c r="J115" s="138"/>
      <c r="K115" s="118"/>
      <c r="L115"/>
      <c r="M115"/>
      <c r="N115"/>
      <c r="O115"/>
      <c r="P115"/>
      <c r="Q115"/>
      <c r="R115"/>
      <c r="S115"/>
    </row>
    <row r="116" spans="1:19" ht="15" customHeight="1" thickBot="1">
      <c r="E116" s="20" t="s">
        <v>131</v>
      </c>
      <c r="J116" s="161">
        <v>2</v>
      </c>
      <c r="K116" s="163" t="s">
        <v>3</v>
      </c>
      <c r="L116"/>
      <c r="M116"/>
      <c r="N116"/>
      <c r="O116" s="102"/>
      <c r="P116"/>
      <c r="Q116"/>
      <c r="R116" s="102"/>
      <c r="S116" s="102"/>
    </row>
    <row r="117" spans="1:19" ht="15" customHeight="1">
      <c r="L117"/>
      <c r="M117"/>
      <c r="N117"/>
      <c r="O117"/>
      <c r="P117"/>
      <c r="Q117"/>
      <c r="R117"/>
      <c r="S117"/>
    </row>
    <row r="118" spans="1:19" ht="15" customHeight="1" thickBot="1">
      <c r="A118" s="115">
        <v>4</v>
      </c>
      <c r="B118" s="19" t="s">
        <v>229</v>
      </c>
      <c r="C118" s="15"/>
      <c r="D118" s="22"/>
      <c r="E118" s="12" t="s">
        <v>224</v>
      </c>
      <c r="F118" s="46"/>
      <c r="G118" s="46"/>
      <c r="H118" s="46"/>
      <c r="I118" s="46"/>
      <c r="J118" s="162">
        <v>1</v>
      </c>
      <c r="K118" s="162" t="s">
        <v>17</v>
      </c>
      <c r="L118"/>
      <c r="M118"/>
      <c r="N118"/>
      <c r="O118"/>
      <c r="P118"/>
      <c r="Q118"/>
      <c r="R118"/>
      <c r="S118"/>
    </row>
    <row r="119" spans="1:19" ht="15" customHeight="1">
      <c r="A119" s="115"/>
      <c r="B119" s="46"/>
      <c r="C119" s="46"/>
      <c r="D119" s="117"/>
      <c r="E119" s="118"/>
      <c r="F119" s="49"/>
      <c r="G119" s="119"/>
      <c r="H119" s="118"/>
      <c r="I119" s="119"/>
      <c r="J119" s="49"/>
      <c r="K119" s="118"/>
      <c r="L119"/>
      <c r="M119"/>
      <c r="N119"/>
      <c r="O119"/>
      <c r="P119"/>
      <c r="Q119"/>
      <c r="R119"/>
      <c r="S119"/>
    </row>
    <row r="120" spans="1:19" ht="15" customHeight="1" thickBot="1">
      <c r="A120" s="115">
        <v>5</v>
      </c>
      <c r="B120" s="46" t="s">
        <v>233</v>
      </c>
      <c r="C120" s="46"/>
      <c r="D120" s="117"/>
      <c r="E120" s="139" t="s">
        <v>131</v>
      </c>
      <c r="F120" s="49"/>
      <c r="G120" s="50"/>
      <c r="H120" s="51"/>
      <c r="I120" s="119"/>
      <c r="J120" s="161">
        <v>2</v>
      </c>
      <c r="K120" s="156" t="s">
        <v>3</v>
      </c>
      <c r="L120"/>
      <c r="M120"/>
      <c r="N120"/>
      <c r="O120"/>
      <c r="P120"/>
      <c r="Q120"/>
      <c r="R120"/>
      <c r="S120"/>
    </row>
    <row r="121" spans="1:19" ht="15" customHeight="1">
      <c r="A121" s="115"/>
      <c r="B121" s="46"/>
      <c r="C121" s="46"/>
      <c r="D121" s="117"/>
      <c r="E121" s="139"/>
      <c r="F121" s="49"/>
      <c r="G121" s="50"/>
      <c r="H121" s="51"/>
      <c r="I121" s="119"/>
      <c r="J121" s="105"/>
      <c r="K121" s="171"/>
      <c r="L121"/>
      <c r="M121"/>
      <c r="N121"/>
      <c r="O121"/>
      <c r="P121"/>
      <c r="Q121"/>
      <c r="R121"/>
      <c r="S121"/>
    </row>
    <row r="122" spans="1:19" ht="15" customHeight="1">
      <c r="A122" s="115">
        <v>6</v>
      </c>
      <c r="B122" s="46" t="s">
        <v>280</v>
      </c>
      <c r="C122" s="46"/>
      <c r="D122" s="117"/>
      <c r="E122" s="139"/>
      <c r="F122" s="49"/>
      <c r="G122" s="50"/>
      <c r="H122" s="51"/>
      <c r="I122" s="119"/>
      <c r="J122" s="105"/>
      <c r="K122" s="171"/>
      <c r="L122"/>
      <c r="M122"/>
      <c r="N122"/>
      <c r="O122"/>
      <c r="P122"/>
      <c r="Q122"/>
      <c r="R122"/>
      <c r="S122"/>
    </row>
    <row r="123" spans="1:19" ht="15" customHeight="1" thickBot="1">
      <c r="A123" s="115"/>
      <c r="B123" s="46"/>
      <c r="C123" s="46"/>
      <c r="D123" s="117"/>
      <c r="E123" s="139" t="s">
        <v>131</v>
      </c>
      <c r="F123" s="49"/>
      <c r="G123" s="50"/>
      <c r="H123" s="51"/>
      <c r="I123" s="119"/>
      <c r="J123" s="161">
        <v>2</v>
      </c>
      <c r="K123" s="156" t="s">
        <v>3</v>
      </c>
      <c r="L123"/>
      <c r="M123"/>
      <c r="N123"/>
      <c r="O123"/>
      <c r="P123"/>
      <c r="Q123"/>
      <c r="R123"/>
      <c r="S123"/>
    </row>
    <row r="124" spans="1:19" ht="15" customHeight="1">
      <c r="A124" s="115">
        <v>7</v>
      </c>
      <c r="B124" s="46" t="s">
        <v>281</v>
      </c>
      <c r="C124" s="46"/>
      <c r="D124" s="117"/>
      <c r="E124" s="139"/>
      <c r="F124" s="49"/>
      <c r="G124" s="50"/>
      <c r="H124" s="51"/>
      <c r="I124" s="119"/>
      <c r="J124" s="105"/>
      <c r="K124" s="171"/>
      <c r="L124" s="44"/>
      <c r="M124"/>
      <c r="N124"/>
      <c r="O124"/>
      <c r="P124"/>
      <c r="Q124"/>
      <c r="R124"/>
      <c r="S124"/>
    </row>
    <row r="125" spans="1:19" ht="15" customHeight="1" thickBot="1">
      <c r="A125" s="115"/>
      <c r="B125" s="46"/>
      <c r="C125" s="46"/>
      <c r="D125" s="117"/>
      <c r="E125" s="139" t="s">
        <v>131</v>
      </c>
      <c r="F125" s="49"/>
      <c r="G125" s="50"/>
      <c r="H125" s="51"/>
      <c r="I125" s="119"/>
      <c r="J125" s="161">
        <v>2</v>
      </c>
      <c r="K125" s="156" t="s">
        <v>3</v>
      </c>
      <c r="L125" s="44"/>
      <c r="M125"/>
      <c r="N125"/>
      <c r="O125"/>
      <c r="P125"/>
      <c r="Q125"/>
      <c r="R125"/>
      <c r="S125"/>
    </row>
    <row r="126" spans="1:19" ht="15" customHeight="1">
      <c r="A126" s="115"/>
      <c r="B126" s="46"/>
      <c r="C126" s="46"/>
      <c r="D126" s="117"/>
      <c r="E126" s="139"/>
      <c r="F126" s="49"/>
      <c r="G126" s="50"/>
      <c r="H126" s="51"/>
      <c r="I126" s="119"/>
      <c r="J126" s="105"/>
      <c r="K126" s="171"/>
      <c r="L126" s="44"/>
      <c r="M126"/>
      <c r="N126"/>
      <c r="O126"/>
      <c r="P126"/>
      <c r="Q126"/>
      <c r="R126"/>
      <c r="S126"/>
    </row>
    <row r="127" spans="1:19" ht="15" customHeight="1">
      <c r="A127" s="15"/>
      <c r="B127" s="19"/>
      <c r="C127" s="129"/>
      <c r="D127" s="34"/>
      <c r="E127" s="122"/>
      <c r="F127" s="130"/>
      <c r="G127" s="131"/>
      <c r="H127" s="42"/>
      <c r="I127" s="132"/>
      <c r="J127" s="127"/>
      <c r="K127" s="116"/>
      <c r="L127" s="44"/>
      <c r="M127" s="102"/>
      <c r="N127"/>
      <c r="O127"/>
      <c r="P127" s="102"/>
      <c r="Q127" s="102"/>
      <c r="R127"/>
      <c r="S127"/>
    </row>
    <row r="128" spans="1:19" ht="15" customHeight="1">
      <c r="A128" s="15"/>
      <c r="B128" s="104" t="s">
        <v>166</v>
      </c>
      <c r="C128" s="106"/>
      <c r="D128" s="12"/>
      <c r="E128" s="46"/>
      <c r="F128" s="46"/>
      <c r="G128" s="46"/>
      <c r="H128" s="46"/>
      <c r="I128" s="46"/>
      <c r="J128" s="46"/>
      <c r="K128" s="46"/>
      <c r="L128" s="44"/>
      <c r="M128"/>
      <c r="N128"/>
      <c r="O128"/>
      <c r="P128"/>
      <c r="Q128"/>
      <c r="R128"/>
      <c r="S128"/>
    </row>
    <row r="129" spans="1:12" ht="15" customHeight="1">
      <c r="A129" s="115">
        <v>1</v>
      </c>
      <c r="B129" s="46" t="s">
        <v>97</v>
      </c>
      <c r="C129" s="46"/>
      <c r="D129" s="46"/>
      <c r="E129" s="46"/>
      <c r="F129" s="46"/>
      <c r="G129" s="46"/>
      <c r="H129" s="46"/>
      <c r="I129" s="46"/>
      <c r="J129" s="46"/>
      <c r="K129" s="46"/>
      <c r="L129" s="44"/>
    </row>
    <row r="130" spans="1:12" ht="15" customHeight="1" thickBot="1">
      <c r="A130" s="115"/>
      <c r="B130" s="46" t="s">
        <v>98</v>
      </c>
      <c r="C130" s="46"/>
      <c r="D130" s="46"/>
      <c r="E130" s="46" t="s">
        <v>224</v>
      </c>
      <c r="G130" s="46"/>
      <c r="H130" s="46"/>
      <c r="I130" s="46"/>
      <c r="J130" s="162">
        <v>1</v>
      </c>
      <c r="K130" s="162" t="s">
        <v>17</v>
      </c>
      <c r="L130" s="44"/>
    </row>
    <row r="131" spans="1:12" ht="15" customHeight="1">
      <c r="A131" s="115"/>
      <c r="B131" s="46"/>
      <c r="C131" s="46"/>
      <c r="D131" s="46"/>
      <c r="E131" s="46"/>
      <c r="G131" s="46"/>
      <c r="H131" s="46"/>
      <c r="I131" s="46"/>
      <c r="J131" s="170"/>
      <c r="K131" s="170"/>
      <c r="L131" s="44"/>
    </row>
    <row r="132" spans="1:12" ht="15" customHeight="1">
      <c r="A132" s="115"/>
      <c r="B132" s="46"/>
      <c r="C132" s="46"/>
      <c r="D132" s="125"/>
      <c r="E132" s="120"/>
      <c r="F132" s="49"/>
      <c r="G132" s="50"/>
      <c r="H132" s="51"/>
      <c r="I132" s="119"/>
      <c r="J132" s="160"/>
      <c r="K132" s="148"/>
      <c r="L132" s="44"/>
    </row>
    <row r="133" spans="1:12" ht="15" customHeight="1">
      <c r="A133" s="115">
        <v>2</v>
      </c>
      <c r="B133" s="19" t="s">
        <v>99</v>
      </c>
      <c r="C133" s="15"/>
      <c r="D133" s="15"/>
      <c r="E133" s="15"/>
      <c r="F133" s="15"/>
      <c r="G133" s="15"/>
      <c r="H133" s="13"/>
      <c r="I133" s="15"/>
      <c r="J133" s="15"/>
      <c r="K133" s="15"/>
      <c r="L133" s="44"/>
    </row>
    <row r="134" spans="1:12" ht="15" customHeight="1" thickBot="1">
      <c r="A134" s="115"/>
      <c r="B134" s="19" t="s">
        <v>100</v>
      </c>
      <c r="C134" s="15"/>
      <c r="D134" s="15"/>
      <c r="E134" s="12" t="s">
        <v>224</v>
      </c>
      <c r="F134" s="46"/>
      <c r="G134" s="46"/>
      <c r="H134" s="46"/>
      <c r="I134" s="46"/>
      <c r="J134" s="162">
        <v>1</v>
      </c>
      <c r="K134" s="162" t="s">
        <v>17</v>
      </c>
      <c r="L134" s="44"/>
    </row>
    <row r="135" spans="1:12" ht="15" customHeight="1">
      <c r="A135" s="115"/>
      <c r="B135" s="46"/>
      <c r="C135" s="46"/>
      <c r="D135" s="125"/>
      <c r="E135" s="139"/>
      <c r="F135" s="49"/>
      <c r="G135" s="50"/>
      <c r="H135" s="51"/>
      <c r="I135" s="119"/>
      <c r="J135" s="138"/>
      <c r="K135" s="118"/>
      <c r="L135" s="44"/>
    </row>
    <row r="136" spans="1:12" ht="15" customHeight="1" thickBot="1">
      <c r="A136" s="115">
        <v>3</v>
      </c>
      <c r="B136" s="46" t="s">
        <v>225</v>
      </c>
      <c r="C136" s="46"/>
      <c r="D136" s="125"/>
      <c r="E136" s="12" t="s">
        <v>224</v>
      </c>
      <c r="F136" s="46"/>
      <c r="G136" s="46"/>
      <c r="H136" s="46"/>
      <c r="I136" s="46"/>
      <c r="J136" s="162">
        <v>1</v>
      </c>
      <c r="K136" s="162" t="s">
        <v>17</v>
      </c>
      <c r="L136" s="44"/>
    </row>
    <row r="137" spans="1:12" ht="15" customHeight="1">
      <c r="A137" s="115"/>
      <c r="B137" s="46"/>
      <c r="C137" s="46"/>
      <c r="D137" s="125"/>
      <c r="E137" s="12"/>
      <c r="F137" s="46"/>
      <c r="G137" s="46"/>
      <c r="H137" s="46"/>
      <c r="I137" s="46"/>
      <c r="J137" s="170"/>
      <c r="K137" s="170"/>
      <c r="L137" s="44"/>
    </row>
    <row r="138" spans="1:12" ht="15" customHeight="1">
      <c r="A138" s="115">
        <v>4</v>
      </c>
      <c r="B138" s="46" t="s">
        <v>132</v>
      </c>
      <c r="C138" s="46"/>
      <c r="D138" s="47"/>
      <c r="E138" s="118"/>
      <c r="F138" s="49"/>
      <c r="G138" s="128"/>
      <c r="H138" s="51"/>
      <c r="I138" s="119"/>
      <c r="J138" s="52"/>
      <c r="K138" s="57"/>
      <c r="L138" s="44"/>
    </row>
    <row r="139" spans="1:12" ht="15" customHeight="1">
      <c r="A139" s="46"/>
      <c r="B139" s="46" t="s">
        <v>112</v>
      </c>
      <c r="C139" s="46"/>
      <c r="D139" s="47"/>
      <c r="E139" s="118"/>
      <c r="F139" s="49"/>
      <c r="G139" s="128"/>
      <c r="H139" s="51"/>
      <c r="I139" s="119"/>
      <c r="J139" s="52"/>
      <c r="K139" s="57"/>
      <c r="L139" s="44"/>
    </row>
    <row r="140" spans="1:12" ht="15" customHeight="1">
      <c r="A140" s="15"/>
      <c r="B140" s="19" t="s">
        <v>116</v>
      </c>
      <c r="C140" s="15"/>
      <c r="D140" s="15"/>
      <c r="E140" s="22" t="s">
        <v>230</v>
      </c>
      <c r="G140" s="22"/>
      <c r="H140" s="22"/>
      <c r="I140" s="6"/>
      <c r="J140" s="60">
        <v>25</v>
      </c>
      <c r="K140" s="61" t="s">
        <v>25</v>
      </c>
      <c r="L140" s="44"/>
    </row>
    <row r="141" spans="1:12" ht="15" customHeight="1">
      <c r="A141" s="15"/>
      <c r="B141" s="19" t="s">
        <v>231</v>
      </c>
      <c r="C141" s="15"/>
      <c r="D141" s="15"/>
      <c r="E141" s="22" t="s">
        <v>232</v>
      </c>
      <c r="F141" s="22"/>
      <c r="G141" s="22"/>
      <c r="H141" s="22"/>
      <c r="I141" s="6"/>
      <c r="J141" s="60">
        <v>40</v>
      </c>
      <c r="K141" s="61" t="s">
        <v>25</v>
      </c>
      <c r="L141" s="44"/>
    </row>
    <row r="142" spans="1:12" ht="15" customHeight="1">
      <c r="A142" s="15"/>
      <c r="B142" s="19"/>
      <c r="C142" s="15"/>
      <c r="D142" s="15"/>
      <c r="E142" s="22"/>
      <c r="F142" s="22"/>
      <c r="G142" s="22"/>
      <c r="H142" s="22"/>
      <c r="I142" s="6"/>
      <c r="J142" s="60"/>
      <c r="K142" s="61"/>
      <c r="L142" s="44"/>
    </row>
    <row r="143" spans="1:12" ht="15" customHeight="1">
      <c r="A143" s="15">
        <v>5</v>
      </c>
      <c r="B143" s="19" t="s">
        <v>133</v>
      </c>
      <c r="C143" s="15"/>
      <c r="D143" s="22"/>
      <c r="E143" s="22"/>
      <c r="F143" s="22"/>
      <c r="G143" s="22"/>
      <c r="H143" s="22"/>
      <c r="I143" s="6"/>
      <c r="J143" s="60"/>
      <c r="K143" s="61"/>
      <c r="L143" s="44"/>
    </row>
    <row r="144" spans="1:12" ht="15" customHeight="1">
      <c r="A144" s="15"/>
      <c r="B144" s="46" t="s">
        <v>122</v>
      </c>
      <c r="C144" s="46"/>
      <c r="D144" s="40"/>
      <c r="E144" s="2" t="s">
        <v>131</v>
      </c>
      <c r="F144" s="36"/>
      <c r="G144" s="37"/>
      <c r="H144" s="42"/>
      <c r="I144" s="38"/>
      <c r="J144" s="33">
        <v>2</v>
      </c>
      <c r="K144" s="2" t="s">
        <v>17</v>
      </c>
      <c r="L144" s="44"/>
    </row>
    <row r="145" spans="1:12" ht="15" customHeight="1">
      <c r="A145" s="15"/>
      <c r="B145" s="46" t="s">
        <v>80</v>
      </c>
      <c r="C145" s="46"/>
      <c r="D145" s="40"/>
      <c r="E145" s="2" t="s">
        <v>131</v>
      </c>
      <c r="F145" s="36"/>
      <c r="G145" s="37"/>
      <c r="H145" s="42"/>
      <c r="I145" s="38"/>
      <c r="J145" s="33">
        <v>2</v>
      </c>
      <c r="K145" s="2" t="s">
        <v>17</v>
      </c>
      <c r="L145" s="44"/>
    </row>
    <row r="146" spans="1:12" ht="15" customHeight="1">
      <c r="A146" s="15"/>
      <c r="B146" s="46" t="s">
        <v>123</v>
      </c>
      <c r="C146" s="46"/>
      <c r="D146" s="40"/>
      <c r="E146" s="2" t="s">
        <v>131</v>
      </c>
      <c r="F146" s="36"/>
      <c r="G146" s="37"/>
      <c r="H146" s="42"/>
      <c r="I146" s="38"/>
      <c r="J146" s="33">
        <v>2</v>
      </c>
      <c r="K146" s="2" t="s">
        <v>17</v>
      </c>
      <c r="L146" s="44"/>
    </row>
    <row r="147" spans="1:12" ht="15" customHeight="1">
      <c r="A147" s="15"/>
      <c r="B147" s="46"/>
      <c r="C147" s="46"/>
      <c r="D147" s="40"/>
      <c r="E147" s="2"/>
      <c r="F147" s="36"/>
      <c r="G147" s="37"/>
      <c r="H147" s="42"/>
      <c r="I147" s="38"/>
      <c r="J147" s="33"/>
      <c r="K147" s="2"/>
      <c r="L147" s="44"/>
    </row>
    <row r="148" spans="1:12" ht="15" customHeight="1">
      <c r="A148" s="15">
        <v>6</v>
      </c>
      <c r="B148" s="46" t="s">
        <v>234</v>
      </c>
      <c r="C148" s="46"/>
      <c r="D148" s="40"/>
      <c r="E148" s="2" t="s">
        <v>131</v>
      </c>
      <c r="F148" s="36"/>
      <c r="G148" s="37"/>
      <c r="H148" s="42"/>
      <c r="I148" s="38"/>
      <c r="J148" s="33">
        <v>2</v>
      </c>
      <c r="K148" s="2" t="s">
        <v>3</v>
      </c>
      <c r="L148" s="44"/>
    </row>
    <row r="149" spans="1:12" ht="15" customHeight="1">
      <c r="A149" s="15"/>
      <c r="B149" s="46"/>
      <c r="C149" s="46"/>
      <c r="D149" s="40"/>
      <c r="E149" s="2"/>
      <c r="F149" s="36"/>
      <c r="G149" s="37"/>
      <c r="H149" s="42"/>
      <c r="I149" s="38"/>
      <c r="J149" s="33"/>
      <c r="K149" s="2"/>
      <c r="L149" s="44"/>
    </row>
    <row r="150" spans="1:12" ht="15" customHeight="1">
      <c r="L150" s="44"/>
    </row>
    <row r="151" spans="1:12" ht="15" customHeight="1">
      <c r="A151" s="15"/>
      <c r="B151" s="141" t="s">
        <v>167</v>
      </c>
      <c r="C151" s="129"/>
      <c r="D151" s="22"/>
      <c r="E151" s="22"/>
      <c r="F151" s="22"/>
      <c r="G151" s="22"/>
      <c r="H151" s="22"/>
      <c r="I151" s="6"/>
      <c r="J151" s="60"/>
      <c r="K151" s="61"/>
      <c r="L151" s="44"/>
    </row>
    <row r="152" spans="1:12" ht="15" customHeight="1">
      <c r="A152" s="15">
        <v>1</v>
      </c>
      <c r="B152" s="1" t="s">
        <v>87</v>
      </c>
      <c r="C152" s="15"/>
      <c r="D152" s="34"/>
      <c r="E152" s="35"/>
      <c r="F152" s="36"/>
      <c r="G152" s="37"/>
      <c r="H152" s="42"/>
      <c r="I152" s="38"/>
      <c r="J152" s="33"/>
      <c r="K152" s="8"/>
      <c r="L152" s="44"/>
    </row>
    <row r="153" spans="1:12" ht="15" customHeight="1">
      <c r="A153" s="15"/>
      <c r="B153" s="133"/>
      <c r="C153" s="133"/>
      <c r="D153" s="22"/>
      <c r="E153" s="22"/>
      <c r="F153" s="22" t="s">
        <v>235</v>
      </c>
      <c r="G153" s="22"/>
      <c r="H153" s="22"/>
      <c r="I153" s="6"/>
      <c r="J153" s="134">
        <v>8</v>
      </c>
      <c r="K153" s="61" t="s">
        <v>3</v>
      </c>
      <c r="L153" s="44"/>
    </row>
    <row r="154" spans="1:12" ht="15" customHeight="1">
      <c r="A154" s="15"/>
      <c r="B154" s="133"/>
      <c r="C154" s="133"/>
      <c r="D154" s="22"/>
      <c r="E154" s="22"/>
      <c r="F154" s="22"/>
      <c r="G154" s="22"/>
      <c r="H154" s="22"/>
      <c r="I154" s="6"/>
      <c r="J154" s="134"/>
      <c r="K154" s="61"/>
      <c r="L154" s="44"/>
    </row>
    <row r="155" spans="1:12" ht="15" customHeight="1">
      <c r="A155" s="15">
        <v>2</v>
      </c>
      <c r="B155" s="133" t="s">
        <v>134</v>
      </c>
      <c r="C155" s="133"/>
      <c r="D155" s="22"/>
      <c r="E155" s="22"/>
      <c r="F155" s="22"/>
      <c r="G155" s="22"/>
      <c r="H155" s="22"/>
      <c r="I155" s="6"/>
      <c r="J155" s="134"/>
      <c r="K155" s="61"/>
      <c r="L155" s="44"/>
    </row>
    <row r="156" spans="1:12" ht="15" customHeight="1">
      <c r="A156" s="15"/>
      <c r="B156" s="133"/>
      <c r="C156" s="133"/>
      <c r="D156" s="22"/>
      <c r="E156" s="22"/>
      <c r="F156" s="22" t="s">
        <v>135</v>
      </c>
      <c r="G156" s="22"/>
      <c r="H156" s="22"/>
      <c r="I156" s="6"/>
      <c r="J156" s="134">
        <v>4</v>
      </c>
      <c r="K156" s="61" t="s">
        <v>3</v>
      </c>
      <c r="L156" s="44"/>
    </row>
    <row r="157" spans="1:12" ht="15" customHeight="1">
      <c r="A157" s="15"/>
      <c r="B157" s="133"/>
      <c r="C157" s="133"/>
      <c r="D157" s="22"/>
      <c r="E157" s="22"/>
      <c r="F157" s="22"/>
      <c r="G157" s="22"/>
      <c r="H157" s="22"/>
      <c r="I157" s="6"/>
      <c r="J157" s="134"/>
      <c r="K157" s="61"/>
      <c r="L157" s="44"/>
    </row>
    <row r="158" spans="1:12" ht="15" customHeight="1">
      <c r="A158" s="15"/>
      <c r="B158" s="19"/>
      <c r="C158" s="15"/>
      <c r="D158" s="22"/>
      <c r="E158" s="22"/>
      <c r="F158" s="22"/>
      <c r="G158" s="22"/>
      <c r="H158" s="22"/>
      <c r="I158" s="6"/>
      <c r="J158" s="134"/>
      <c r="K158" s="61"/>
      <c r="L158" s="44"/>
    </row>
    <row r="159" spans="1:12" ht="15" customHeight="1">
      <c r="A159" s="15"/>
      <c r="B159" s="141" t="s">
        <v>168</v>
      </c>
      <c r="C159" s="22"/>
      <c r="D159" s="22"/>
      <c r="E159" s="22"/>
      <c r="F159" s="22"/>
      <c r="G159" s="22"/>
      <c r="H159" s="22"/>
      <c r="I159" s="6"/>
      <c r="J159" s="32"/>
      <c r="K159" s="23"/>
      <c r="L159" s="44"/>
    </row>
    <row r="160" spans="1:12" ht="15" customHeight="1">
      <c r="A160" s="115">
        <v>1</v>
      </c>
      <c r="B160" s="46" t="s">
        <v>221</v>
      </c>
      <c r="C160" s="135"/>
      <c r="D160" s="125"/>
      <c r="E160" s="139"/>
      <c r="F160" s="49"/>
      <c r="G160" s="50"/>
      <c r="H160" s="51"/>
      <c r="I160" s="119"/>
      <c r="J160" s="138"/>
      <c r="K160" s="118"/>
      <c r="L160" s="44"/>
    </row>
    <row r="161" spans="1:12" ht="15" customHeight="1" thickBot="1">
      <c r="A161" s="115"/>
      <c r="B161" s="46"/>
      <c r="C161" s="135"/>
      <c r="D161" s="125"/>
      <c r="E161" s="139" t="s">
        <v>222</v>
      </c>
      <c r="F161" s="49"/>
      <c r="G161" s="50"/>
      <c r="H161" s="51"/>
      <c r="I161" s="119"/>
      <c r="J161" s="155">
        <v>10</v>
      </c>
      <c r="K161" s="156" t="s">
        <v>3</v>
      </c>
      <c r="L161" s="44"/>
    </row>
    <row r="162" spans="1:12" ht="15" customHeight="1">
      <c r="A162" s="115"/>
      <c r="B162" s="46"/>
      <c r="C162" s="46"/>
      <c r="D162" s="125"/>
      <c r="E162" s="139"/>
      <c r="F162" s="49"/>
      <c r="G162" s="50"/>
      <c r="H162" s="51"/>
      <c r="I162" s="119"/>
      <c r="J162" s="138"/>
      <c r="K162" s="118"/>
      <c r="L162" s="44"/>
    </row>
    <row r="163" spans="1:12" ht="15" customHeight="1">
      <c r="A163" s="115">
        <v>2</v>
      </c>
      <c r="B163" s="46" t="s">
        <v>223</v>
      </c>
      <c r="C163" s="46"/>
      <c r="D163" s="125"/>
      <c r="E163" s="139"/>
      <c r="F163" s="49"/>
      <c r="G163" s="50"/>
      <c r="H163" s="51"/>
      <c r="I163" s="119"/>
      <c r="J163" s="138"/>
      <c r="K163" s="118"/>
      <c r="L163" s="44"/>
    </row>
    <row r="164" spans="1:12" ht="15" customHeight="1" thickBot="1">
      <c r="A164" s="115"/>
      <c r="B164" s="46"/>
      <c r="C164" s="46"/>
      <c r="D164" s="125"/>
      <c r="E164" s="139" t="s">
        <v>224</v>
      </c>
      <c r="F164" s="49"/>
      <c r="G164" s="50"/>
      <c r="H164" s="51"/>
      <c r="I164" s="119"/>
      <c r="J164" s="161">
        <v>1</v>
      </c>
      <c r="K164" s="156" t="s">
        <v>17</v>
      </c>
      <c r="L164" s="44"/>
    </row>
    <row r="165" spans="1:12" ht="15" customHeight="1">
      <c r="J165" s="149"/>
      <c r="K165" s="150"/>
      <c r="L165" s="44"/>
    </row>
    <row r="166" spans="1:12" ht="15" customHeight="1">
      <c r="A166" s="15">
        <v>3</v>
      </c>
      <c r="B166" s="152" t="s">
        <v>236</v>
      </c>
      <c r="C166" s="15"/>
      <c r="D166" s="15"/>
      <c r="E166" s="15"/>
      <c r="F166" s="15"/>
      <c r="G166" s="15"/>
      <c r="H166" s="13"/>
      <c r="I166" s="1"/>
      <c r="J166" s="1"/>
      <c r="K166" s="1"/>
      <c r="L166" s="44"/>
    </row>
    <row r="167" spans="1:12" ht="15" customHeight="1">
      <c r="A167" s="15"/>
      <c r="B167" s="19" t="s">
        <v>237</v>
      </c>
      <c r="C167" s="15"/>
      <c r="D167" s="164"/>
      <c r="E167" s="120"/>
      <c r="F167" s="49"/>
      <c r="G167" s="50"/>
      <c r="H167" s="51"/>
      <c r="I167" s="119"/>
      <c r="J167" s="52"/>
      <c r="K167" s="53"/>
      <c r="L167" s="44"/>
    </row>
    <row r="168" spans="1:12" ht="15" customHeight="1" thickBot="1">
      <c r="E168" s="22" t="s">
        <v>169</v>
      </c>
      <c r="J168" s="165">
        <v>15</v>
      </c>
      <c r="K168" s="158" t="s">
        <v>3</v>
      </c>
      <c r="L168" s="44"/>
    </row>
    <row r="169" spans="1:12" ht="15" customHeight="1">
      <c r="E169" s="22"/>
      <c r="J169" s="134"/>
      <c r="K169" s="61"/>
      <c r="L169" s="44"/>
    </row>
    <row r="170" spans="1:12" ht="15" customHeight="1">
      <c r="A170" s="15">
        <v>4</v>
      </c>
      <c r="B170" s="152" t="s">
        <v>238</v>
      </c>
      <c r="C170" s="15"/>
      <c r="D170" s="15"/>
      <c r="E170" s="15"/>
      <c r="F170" s="15"/>
      <c r="G170" s="15"/>
      <c r="H170" s="13"/>
      <c r="I170" s="1"/>
      <c r="J170" s="1"/>
      <c r="K170" s="1"/>
      <c r="L170" s="44"/>
    </row>
    <row r="171" spans="1:12" ht="15" customHeight="1">
      <c r="A171" s="15"/>
      <c r="B171" s="19" t="s">
        <v>237</v>
      </c>
      <c r="C171" s="15"/>
      <c r="D171" s="164"/>
      <c r="E171" s="120"/>
      <c r="F171" s="49"/>
      <c r="G171" s="50"/>
      <c r="H171" s="51"/>
      <c r="I171" s="119"/>
      <c r="J171" s="52"/>
      <c r="K171" s="53"/>
      <c r="L171" s="44"/>
    </row>
    <row r="172" spans="1:12" ht="15" customHeight="1" thickBot="1">
      <c r="E172" s="20" t="s">
        <v>235</v>
      </c>
      <c r="J172" s="165">
        <v>8</v>
      </c>
      <c r="K172" s="167" t="s">
        <v>3</v>
      </c>
      <c r="L172" s="44"/>
    </row>
    <row r="173" spans="1:12" ht="15" customHeight="1">
      <c r="J173" s="149"/>
      <c r="K173" s="166"/>
      <c r="L173" s="44"/>
    </row>
    <row r="174" spans="1:12" ht="15" customHeight="1">
      <c r="J174" s="149"/>
      <c r="K174" s="166"/>
      <c r="L174" s="44"/>
    </row>
    <row r="175" spans="1:12" ht="15" customHeight="1">
      <c r="J175" s="149"/>
      <c r="K175" s="166"/>
      <c r="L175" s="44"/>
    </row>
    <row r="176" spans="1:12" ht="15" customHeight="1">
      <c r="J176" s="149"/>
      <c r="K176" s="166"/>
      <c r="L176" s="44"/>
    </row>
    <row r="177" spans="1:12" ht="15" customHeight="1">
      <c r="J177" s="149"/>
      <c r="K177" s="166"/>
      <c r="L177" s="44"/>
    </row>
    <row r="178" spans="1:12" ht="15" customHeight="1">
      <c r="L178" s="44"/>
    </row>
    <row r="179" spans="1:12" ht="15" customHeight="1">
      <c r="B179" s="13" t="s">
        <v>2</v>
      </c>
      <c r="D179" s="15"/>
      <c r="E179" s="15"/>
      <c r="F179" s="15"/>
      <c r="G179" s="15"/>
      <c r="H179" s="13"/>
      <c r="I179" s="15" t="s">
        <v>0</v>
      </c>
      <c r="J179" s="15"/>
      <c r="K179" s="15"/>
      <c r="L179" s="44"/>
    </row>
    <row r="180" spans="1:12" ht="15" customHeight="1">
      <c r="D180" s="15"/>
      <c r="E180" s="15"/>
      <c r="F180" s="15"/>
      <c r="G180" s="15"/>
      <c r="H180" s="13"/>
      <c r="I180" s="3" t="s">
        <v>79</v>
      </c>
      <c r="J180" s="15"/>
      <c r="K180" s="15"/>
      <c r="L180" s="44"/>
    </row>
    <row r="181" spans="1:12" ht="15" customHeight="1">
      <c r="C181" s="15"/>
      <c r="D181" s="15"/>
      <c r="E181" s="15"/>
      <c r="F181" s="15"/>
      <c r="G181" s="15"/>
      <c r="H181" s="13"/>
      <c r="I181" s="12" t="s">
        <v>1</v>
      </c>
      <c r="J181" s="15"/>
      <c r="K181" s="15"/>
      <c r="L181" s="44"/>
    </row>
    <row r="182" spans="1:12" ht="15" customHeight="1">
      <c r="A182" s="115"/>
      <c r="B182" s="46"/>
      <c r="C182" s="46"/>
      <c r="D182" s="125"/>
      <c r="E182" s="139"/>
      <c r="F182" s="49"/>
      <c r="G182" s="50"/>
      <c r="H182" s="51"/>
      <c r="I182" s="119"/>
      <c r="J182" s="138"/>
      <c r="K182" s="118"/>
      <c r="L182" s="44"/>
    </row>
    <row r="183" spans="1:12" ht="15" customHeight="1">
      <c r="L183" s="44"/>
    </row>
    <row r="184" spans="1:12" ht="15" customHeight="1">
      <c r="L184" s="44"/>
    </row>
    <row r="185" spans="1:12" ht="15" customHeight="1">
      <c r="L185" s="44"/>
    </row>
    <row r="186" spans="1:12" ht="15" customHeight="1">
      <c r="L186" s="44"/>
    </row>
    <row r="187" spans="1:12" ht="15" customHeight="1">
      <c r="L187" s="44"/>
    </row>
    <row r="188" spans="1:12" ht="15" customHeight="1">
      <c r="L188" s="44"/>
    </row>
    <row r="189" spans="1:12" ht="15" customHeight="1">
      <c r="L189" s="44"/>
    </row>
    <row r="190" spans="1:12" ht="15" customHeight="1">
      <c r="L190" s="44"/>
    </row>
    <row r="191" spans="1:12" ht="15" customHeight="1">
      <c r="L191" s="44"/>
    </row>
    <row r="192" spans="1:12" ht="15" customHeight="1">
      <c r="L192" s="44"/>
    </row>
    <row r="193" spans="12:12" ht="15" customHeight="1">
      <c r="L193" s="44"/>
    </row>
    <row r="194" spans="12:12" ht="15" customHeight="1">
      <c r="L194" s="44"/>
    </row>
    <row r="195" spans="12:12" ht="15" customHeight="1">
      <c r="L195" s="44"/>
    </row>
    <row r="196" spans="12:12" ht="15" customHeight="1">
      <c r="L196" s="44"/>
    </row>
    <row r="197" spans="12:12" ht="15" customHeight="1">
      <c r="L197" s="44"/>
    </row>
    <row r="198" spans="12:12" ht="15" customHeight="1">
      <c r="L198" s="44"/>
    </row>
    <row r="199" spans="12:12" ht="15" customHeight="1">
      <c r="L199" s="44"/>
    </row>
    <row r="200" spans="12:12" ht="15" customHeight="1">
      <c r="L200" s="44"/>
    </row>
    <row r="201" spans="12:12" ht="15" customHeight="1">
      <c r="L201" s="44"/>
    </row>
    <row r="202" spans="12:12" ht="15" customHeight="1">
      <c r="L202" s="44"/>
    </row>
    <row r="203" spans="12:12" ht="15" customHeight="1">
      <c r="L203" s="44"/>
    </row>
    <row r="204" spans="12:12" ht="15" customHeight="1">
      <c r="L204" s="44"/>
    </row>
    <row r="205" spans="12:12" ht="15" customHeight="1">
      <c r="L205" s="44"/>
    </row>
    <row r="206" spans="12:12" ht="15" customHeight="1">
      <c r="L206" s="44"/>
    </row>
    <row r="207" spans="12:12" ht="15" customHeight="1"/>
    <row r="208" spans="12:12" ht="15" customHeight="1"/>
    <row r="209" ht="15" customHeight="1"/>
    <row r="210" ht="15" customHeight="1"/>
    <row r="211" ht="15" customHeight="1"/>
    <row r="212" ht="15" customHeight="1"/>
    <row r="213" ht="15" customHeight="1"/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qudoos</cp:lastModifiedBy>
  <cp:lastPrinted>2016-02-16T21:37:00Z</cp:lastPrinted>
  <dcterms:created xsi:type="dcterms:W3CDTF">2004-01-20T03:33:34Z</dcterms:created>
  <dcterms:modified xsi:type="dcterms:W3CDTF">2016-02-19T23:20:01Z</dcterms:modified>
</cp:coreProperties>
</file>