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 name="Name of Schemes"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3">'Name of Schemes'!$A$1:$E$35</definedName>
    <definedName name="_xlnm.Print_Area" localSheetId="0">'Shedule-B'!$A$1:$AN$101</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H36" i="6"/>
  <c r="I36" s="1"/>
  <c r="A35"/>
  <c r="D35" s="1"/>
  <c r="D26"/>
  <c r="D25"/>
  <c r="D24"/>
  <c r="D23"/>
  <c r="D22"/>
  <c r="D21"/>
  <c r="D20"/>
  <c r="D19"/>
  <c r="D18"/>
  <c r="D17"/>
  <c r="D16"/>
  <c r="D15"/>
  <c r="D14"/>
  <c r="D13"/>
  <c r="D12"/>
  <c r="D11"/>
  <c r="D10"/>
  <c r="D9"/>
  <c r="D8"/>
  <c r="D7"/>
  <c r="D6"/>
  <c r="D5"/>
  <c r="D27" s="1"/>
  <c r="D28" s="1"/>
  <c r="A2"/>
  <c r="AK55" i="4"/>
  <c r="AK49"/>
  <c r="AK15"/>
  <c r="AO15" s="1"/>
  <c r="AK67"/>
  <c r="AI79" i="5" l="1"/>
  <c r="AI76"/>
  <c r="AI73"/>
  <c r="AI70"/>
  <c r="AI66"/>
  <c r="AI63"/>
  <c r="AI60"/>
  <c r="AI57"/>
  <c r="AI54"/>
  <c r="AI51"/>
  <c r="AI48"/>
  <c r="AI44"/>
  <c r="AI41"/>
  <c r="AI37"/>
  <c r="AI34"/>
  <c r="AI31"/>
  <c r="AI28"/>
  <c r="AI25"/>
  <c r="AI22"/>
  <c r="AI19"/>
  <c r="AI16"/>
  <c r="AI13"/>
  <c r="AI10"/>
  <c r="AI7"/>
  <c r="AI81" s="1"/>
  <c r="AK82" i="4"/>
  <c r="AK73"/>
  <c r="AK70"/>
  <c r="AK64"/>
  <c r="AK61"/>
  <c r="AK46"/>
  <c r="AK43"/>
  <c r="AK9"/>
  <c r="AK12" l="1"/>
  <c r="AK34"/>
  <c r="AK84" s="1"/>
  <c r="AK37"/>
  <c r="AK76"/>
  <c r="AK25" l="1"/>
  <c r="AK28"/>
  <c r="AK40"/>
  <c r="AK79" l="1"/>
  <c r="AK22"/>
  <c r="AK19"/>
  <c r="AO37" s="1"/>
  <c r="AP37" l="1"/>
  <c r="AK58"/>
  <c r="AK52"/>
  <c r="AK31" l="1"/>
  <c r="AO34" l="1"/>
</calcChain>
</file>

<file path=xl/sharedStrings.xml><?xml version="1.0" encoding="utf-8"?>
<sst xmlns="http://schemas.openxmlformats.org/spreadsheetml/2006/main" count="434" uniqueCount="152">
  <si>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</si>
  <si>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</si>
  <si>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</si>
  <si>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</si>
  <si>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</si>
  <si>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</si>
  <si>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</si>
  <si>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</si>
  <si>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</si>
  <si>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</si>
  <si>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</si>
  <si>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</si>
  <si>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</si>
  <si>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</si>
  <si>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</si>
  <si>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</si>
  <si>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</si>
  <si>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</si>
  <si>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</si>
  <si>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</si>
  <si>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</si>
  <si>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</si>
  <si>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</si>
  <si>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</si>
  <si>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</si>
  <si>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</si>
  <si>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</si>
  <si>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</si>
  <si>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</si>
  <si>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</si>
  <si>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</si>
  <si>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</si>
  <si>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</si>
  <si>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</si>
  <si>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</si>
  <si>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</si>
  <si>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</si>
  <si>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</si>
  <si>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</si>
  <si>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</si>
  <si>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</si>
  <si>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</si>
  <si>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</si>
  <si>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</si>
  <si>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</si>
  <si>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</si>
  <si>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</si>
  <si>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</si>
  <si>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</si>
  <si>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</si>
  <si>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</si>
  <si>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</si>
  <si>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</si>
  <si>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</si>
  <si>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</si>
  <si>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</si>
  <si>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</si>
  <si>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</si>
  <si>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</si>
  <si>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</si>
  <si>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</si>
  <si>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</si>
  <si>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</si>
  <si>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</si>
  <si>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</si>
  <si>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</si>
  <si>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</si>
  <si>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</si>
  <si>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</si>
  <si>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</si>
  <si>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</si>
  <si>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</si>
  <si>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</si>
  <si>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</si>
  <si>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</si>
  <si>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</si>
  <si>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</si>
  <si>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</si>
  <si>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</si>
  <si>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</si>
  <si>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</si>
  <si>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</si>
  <si>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</si>
  <si>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</si>
  <si>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</si>
  <si>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</si>
  <si>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</si>
  <si>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</si>
  <si>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</si>
  <si>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</si>
  <si>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</si>
  <si>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</si>
  <si>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</si>
  <si>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</si>
  <si>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</si>
  <si>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</si>
  <si>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</si>
  <si>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</si>
  <si>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</si>
  <si>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</si>
  <si>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</si>
  <si>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</si>
  <si>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</si>
  <si>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</si>
  <si>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</si>
  <si>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</si>
  <si>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</si>
  <si>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</si>
  <si>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</si>
  <si>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Eight Thousand Six Hundred Nienty Four &amp; Ps. Ninety Five Only)</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</si>
  <si>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</si>
  <si>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</si>
  <si>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</si>
  <si>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</si>
  <si>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</si>
  <si>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GENERAL SUMMARY</t>
  </si>
  <si>
    <t>S.No</t>
  </si>
  <si>
    <t>Name of Scheme</t>
  </si>
  <si>
    <t>T.S Amount</t>
  </si>
  <si>
    <t>GPS RANJHO ALLAN ABAD</t>
  </si>
  <si>
    <t>GPS HAJI AMEEN KUNBHAR PARO CHACHRO</t>
  </si>
  <si>
    <t>GPS TAJ MUHAMMAD SAMOON KAROORO</t>
  </si>
  <si>
    <t xml:space="preserve">GPS MUHAMMAD AMIN SAMOON BILAWAL DHANI </t>
  </si>
  <si>
    <t>GPS ABDUL RAHIM RANO TEJO</t>
  </si>
  <si>
    <t>GPS MUHAMMAD ALAM SHAHANI BHONIO</t>
  </si>
  <si>
    <t>GPS PIR MUHAMMAD SAMOON MURAD JI DHANI</t>
  </si>
  <si>
    <t>GPS ABDUL KARIM SAMEJO PARO KUNBHE JI DHANI</t>
  </si>
  <si>
    <t>GPS YAMEEN SAMOON KAROORO</t>
  </si>
  <si>
    <t>GPS SAJAN PARO JANJHI</t>
  </si>
  <si>
    <t>GPS SULEMAN JI DHANI</t>
  </si>
  <si>
    <t xml:space="preserve">GPS MUREED ABAD </t>
  </si>
  <si>
    <t>GPS BAHADUR JI DHANI KAROORO SAMAN</t>
  </si>
  <si>
    <t>GPS JUMOON SAMEJO PARO MITHA KHAN JI DHANI</t>
  </si>
  <si>
    <t xml:space="preserve">GPS SACHU RAJAR </t>
  </si>
  <si>
    <t>GPS SALEEM PARO RANPARIYO</t>
  </si>
  <si>
    <t>GPS VANHIYOON SAMOON</t>
  </si>
  <si>
    <t>GPS MALARO KOLHI</t>
  </si>
  <si>
    <t>GPS POORAN WAH</t>
  </si>
  <si>
    <t>GPS KIRSHAN MEGHWAR PARO RATNIYARI</t>
  </si>
  <si>
    <t>GPS KHET SING THAKUR KOYA</t>
  </si>
  <si>
    <t>GPS MUHAMMAD ISHAQUE SAND BEH SHARIF</t>
  </si>
  <si>
    <t>G.TOTAL Rs:</t>
  </si>
  <si>
    <t>G.TOTAL Rs: (in Million)</t>
  </si>
  <si>
    <t>Sub-Engineer</t>
  </si>
  <si>
    <t>Assistant Engineer</t>
  </si>
  <si>
    <t>Education Works Sub-Division</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</si>
  <si>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</si>
  <si>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</si>
  <si>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</si>
  <si>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</si>
  <si>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</si>
  <si>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Building in Shelterless Primary Schools Taluka Chachro, Dahli &amp; Nangarparkar District Tharparkar  (22-Units) Under Pak MDGs Community Development Programme 2015-16 (NA-230) @ </t>
    </r>
    <r>
      <rPr>
        <b/>
        <u/>
        <sz val="10"/>
        <rFont val="Arial"/>
        <family val="2"/>
      </rPr>
      <t>GPS SULEMAN JI DHANI U/C M.CHARAN TAULKA CHACHRO.</t>
    </r>
  </si>
</sst>
</file>

<file path=xl/styles.xml><?xml version="1.0" encoding="utf-8"?>
<styleSheet xmlns="http://schemas.openxmlformats.org/spreadsheetml/2006/main">
  <numFmts count="2">
    <numFmt numFmtId="164" formatCode="0.0"/>
    <numFmt numFmtId="165" formatCode="0.000"/>
  </numFmts>
  <fonts count="4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8"/>
      <name val="Arial Black"/>
      <family val="2"/>
    </font>
    <font>
      <u/>
      <sz val="13"/>
      <name val="Arial"/>
      <family val="2"/>
    </font>
    <font>
      <b/>
      <sz val="14"/>
      <name val="Arial"/>
      <family val="2"/>
    </font>
    <font>
      <b/>
      <sz val="14"/>
      <name val="Times New Roman"/>
      <family val="1"/>
    </font>
    <font>
      <b/>
      <sz val="12"/>
      <name val="Times New Roman"/>
      <family val="1"/>
    </font>
    <font>
      <sz val="14"/>
      <name val="Times New Roman"/>
      <family val="1"/>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right style="medium">
        <color indexed="8"/>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medium">
        <color indexed="8"/>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style="medium">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19" fillId="0" borderId="1" xfId="1" applyFont="1" applyBorder="1" applyAlignment="1">
      <alignment horizontal="center" vertical="center" wrapText="1"/>
    </xf>
    <xf numFmtId="0" fontId="8" fillId="0" borderId="0" xfId="1" applyFont="1" applyAlignment="1">
      <alignment vertical="center"/>
    </xf>
    <xf numFmtId="0" fontId="1" fillId="0" borderId="9" xfId="1" applyBorder="1" applyAlignment="1">
      <alignment horizontal="center" vertical="center"/>
    </xf>
    <xf numFmtId="0" fontId="1" fillId="0" borderId="10" xfId="1" applyFont="1" applyBorder="1" applyAlignment="1">
      <alignment horizontal="center" vertical="center"/>
    </xf>
    <xf numFmtId="0" fontId="1" fillId="0" borderId="11" xfId="3" applyFont="1" applyBorder="1" applyAlignment="1">
      <alignment vertical="center"/>
    </xf>
    <xf numFmtId="0" fontId="1" fillId="0" borderId="12" xfId="3" applyFont="1" applyBorder="1" applyAlignment="1">
      <alignment vertical="center"/>
    </xf>
    <xf numFmtId="2" fontId="1" fillId="0" borderId="13" xfId="1" applyNumberFormat="1" applyFont="1" applyBorder="1" applyAlignment="1">
      <alignment vertical="center"/>
    </xf>
    <xf numFmtId="0" fontId="1" fillId="0" borderId="14" xfId="1" applyFont="1" applyBorder="1" applyAlignment="1">
      <alignment vertical="center"/>
    </xf>
    <xf numFmtId="0" fontId="1" fillId="0" borderId="0" xfId="1" applyFont="1"/>
    <xf numFmtId="0" fontId="1" fillId="0" borderId="15" xfId="1" applyFont="1" applyBorder="1" applyAlignment="1">
      <alignment horizontal="center" vertical="center"/>
    </xf>
    <xf numFmtId="0" fontId="1" fillId="0" borderId="16" xfId="3" applyFont="1" applyBorder="1" applyAlignment="1">
      <alignment vertical="center"/>
    </xf>
    <xf numFmtId="0" fontId="1" fillId="0" borderId="17" xfId="3" applyFont="1" applyBorder="1" applyAlignment="1">
      <alignment vertical="center"/>
    </xf>
    <xf numFmtId="2" fontId="1" fillId="0" borderId="18" xfId="1" applyNumberFormat="1" applyFont="1" applyBorder="1" applyAlignment="1">
      <alignment vertical="center"/>
    </xf>
    <xf numFmtId="0" fontId="1" fillId="0" borderId="19" xfId="1" applyFont="1" applyBorder="1" applyAlignment="1">
      <alignment vertical="center"/>
    </xf>
    <xf numFmtId="2" fontId="1" fillId="0" borderId="18" xfId="1" applyNumberFormat="1" applyFont="1" applyFill="1" applyBorder="1" applyAlignment="1">
      <alignment vertical="center"/>
    </xf>
    <xf numFmtId="0" fontId="1" fillId="0" borderId="16" xfId="3" applyFont="1" applyFill="1" applyBorder="1" applyAlignment="1">
      <alignment vertical="center"/>
    </xf>
    <xf numFmtId="0" fontId="1" fillId="0" borderId="17" xfId="3" applyFont="1" applyFill="1" applyBorder="1" applyAlignment="1">
      <alignment vertical="center"/>
    </xf>
    <xf numFmtId="0" fontId="1" fillId="0" borderId="20" xfId="3" applyFont="1" applyBorder="1" applyAlignment="1">
      <alignment vertical="center"/>
    </xf>
    <xf numFmtId="0" fontId="1" fillId="0" borderId="21" xfId="3" applyFont="1" applyBorder="1" applyAlignment="1">
      <alignment vertic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9" fillId="0" borderId="23" xfId="1" applyFont="1" applyBorder="1" applyAlignment="1">
      <alignment horizontal="right" vertical="center"/>
    </xf>
    <xf numFmtId="2" fontId="19" fillId="0" borderId="24" xfId="1" applyNumberFormat="1" applyFont="1" applyBorder="1" applyAlignment="1">
      <alignment horizontal="right" vertical="center"/>
    </xf>
    <xf numFmtId="0" fontId="31" fillId="0" borderId="25" xfId="1" applyFont="1" applyBorder="1" applyAlignment="1">
      <alignment vertical="center"/>
    </xf>
    <xf numFmtId="165" fontId="19" fillId="0" borderId="24" xfId="1" applyNumberFormat="1" applyFont="1" applyBorder="1" applyAlignment="1">
      <alignment horizontal="right" vertical="center"/>
    </xf>
    <xf numFmtId="0" fontId="1" fillId="0" borderId="0" xfId="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36" fillId="0" borderId="0" xfId="1" applyFont="1" applyBorder="1" applyAlignment="1">
      <alignment vertical="center"/>
    </xf>
    <xf numFmtId="1" fontId="37" fillId="0" borderId="0" xfId="1" applyNumberFormat="1" applyFont="1" applyBorder="1" applyAlignment="1">
      <alignment horizontal="right" vertical="center"/>
    </xf>
    <xf numFmtId="0" fontId="35" fillId="0" borderId="0" xfId="2" applyFont="1"/>
    <xf numFmtId="0" fontId="3" fillId="3" borderId="1" xfId="1" applyFont="1" applyFill="1" applyBorder="1" applyAlignment="1">
      <alignment horizontal="center" vertical="center"/>
    </xf>
    <xf numFmtId="0" fontId="39" fillId="0" borderId="0" xfId="2" applyFont="1" applyAlignment="1">
      <alignment vertical="center"/>
    </xf>
    <xf numFmtId="0" fontId="39" fillId="0" borderId="0" xfId="2" applyFont="1"/>
    <xf numFmtId="0" fontId="8" fillId="0" borderId="0" xfId="2" applyFont="1"/>
    <xf numFmtId="0" fontId="39" fillId="0" borderId="0" xfId="1" applyFont="1" applyAlignment="1">
      <alignment vertical="center"/>
    </xf>
    <xf numFmtId="0" fontId="39"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40"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6"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6"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8"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29" fillId="0" borderId="0" xfId="1" applyFont="1" applyAlignment="1">
      <alignment horizontal="center"/>
    </xf>
    <xf numFmtId="4" fontId="30" fillId="0" borderId="8" xfId="1" applyNumberFormat="1" applyFont="1" applyBorder="1" applyAlignment="1">
      <alignment horizontal="justify" vertical="center"/>
    </xf>
    <xf numFmtId="0" fontId="19" fillId="0" borderId="2" xfId="1" applyFont="1" applyBorder="1" applyAlignment="1">
      <alignment horizontal="center" vertical="center" wrapText="1"/>
    </xf>
    <xf numFmtId="0" fontId="19" fillId="0" borderId="4" xfId="1" applyFont="1" applyBorder="1" applyAlignment="1">
      <alignment horizontal="center" vertical="center" wrapText="1"/>
    </xf>
    <xf numFmtId="0" fontId="1" fillId="0" borderId="9" xfId="1" applyBorder="1" applyAlignment="1">
      <alignment horizontal="center" vertical="center"/>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0GPS%20RANJHO%20ALLAN%20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0.%20GPS%20SAJAN%20PARO%20JANJH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1.%20GPS%20SULEMAN%20JI%20DHAN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20GPS%20MUREED%20AB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3.%20GPS%20BAHADUR%20JI%20DHANI%20KAROORO%20SAMA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4.%20GPS%20JUMOON%20SAMEJO%20PARO%20MITHA%20KHAN%20JI%20DHAN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5.%20GPS%20SACHU%20RAJ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6.GPS%20SALEEM%20PARO%20RANPARIY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7.GPS%20VANHIYOON%20SAMO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8.GPS%20MALARO%20KOLHI.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9.GPS%20POORAN%20WA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0GPS%20HAJI%20AMEEN%20KUNBHAR%20PARO%20CHACHR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0.GPS%20KIRSHAN%20MEGHWAR%20PARO%20RATNIYAR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1.GPS%20KHET%20SING%20THAKUR%20KOY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GPS%20MUHAMMAD%20ISHAQUE%20SAND%20BEH%20SHARIF.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3.%20GPS%20TAJ%20MUHAMMAD%20SAMOON%20KAROO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4.%20GPS%20MUHAMMAD%20AMIN%20SAMOON%20BILAWAL%20DHAN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5.%20GPS%20ABDUL%20RAHIM%20RANO%20TEJ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6.%20GPS%20MUHAMMAD%20ALAM%20SHAHANI%20BHON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7.%20GPS%20PIR%20MUHAMMAD%20SAMOON%20MURAD%20JI%20DHAN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8.%20GPS%20ABDUL%20KARIM%20SAMEJO%20PARO%20KUNBHE%20JI%20DHAN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9.%20GPS%20YAMEEN%20SAMOON%20KAROOR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ow r="2">
          <cell r="A2" t="str">
            <v xml:space="preserve">Construction of One Class Room Building in Shelterless Primary Schools Taluka Chachro, Dahli &amp; Nangarparkar District Tharparkar  (22-Units) Under Pak MDGs Community Development Programme 2015-16 (NA-230) </v>
          </cell>
        </row>
      </sheetData>
      <sheetData sheetId="2"/>
      <sheetData sheetId="3">
        <row r="10">
          <cell r="S10">
            <v>882462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911620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897993</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927782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888335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898309</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896427</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943742</v>
          </cell>
        </row>
      </sheetData>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906094</v>
          </cell>
        </row>
      </sheetData>
      <sheetData sheetId="4" refreshError="1"/>
      <sheetData sheetId="5" refreshError="1"/>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885645</v>
          </cell>
        </row>
      </sheetData>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874858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874855</v>
          </cell>
        </row>
      </sheetData>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921489</v>
          </cell>
        </row>
      </sheetData>
      <sheetData sheetId="4" refreshError="1"/>
      <sheetData sheetId="5" refreshError="1"/>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916805</v>
          </cell>
        </row>
      </sheetData>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919861</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883098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900845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930952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917958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P101"/>
  <sheetViews>
    <sheetView tabSelected="1" view="pageBreakPreview" zoomScaleSheetLayoutView="100" workbookViewId="0">
      <selection activeCell="O6" sqref="O6:R6"/>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4" t="s">
        <v>81</v>
      </c>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row>
    <row r="2" spans="1:41" ht="42.75" customHeight="1">
      <c r="A2" s="135" t="s">
        <v>146</v>
      </c>
      <c r="B2" s="135"/>
      <c r="C2" s="135"/>
      <c r="D2" s="135"/>
      <c r="E2" s="136" t="s">
        <v>151</v>
      </c>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row>
    <row r="3" spans="1:41" ht="6.75" customHeight="1" thickBot="1"/>
    <row r="4" spans="1:41" s="63" customFormat="1" ht="17.25" customHeight="1" thickTop="1" thickBot="1">
      <c r="A4" s="126" t="s">
        <v>1</v>
      </c>
      <c r="B4" s="137" t="s">
        <v>2</v>
      </c>
      <c r="C4" s="137"/>
      <c r="D4" s="137"/>
      <c r="E4" s="137"/>
      <c r="F4" s="137"/>
      <c r="G4" s="137"/>
      <c r="H4" s="137"/>
      <c r="I4" s="137"/>
      <c r="J4" s="137"/>
      <c r="K4" s="137"/>
      <c r="L4" s="137"/>
      <c r="M4" s="137"/>
      <c r="N4" s="138" t="s">
        <v>3</v>
      </c>
      <c r="O4" s="139"/>
      <c r="P4" s="139"/>
      <c r="Q4" s="139"/>
      <c r="R4" s="139"/>
      <c r="S4" s="139"/>
      <c r="T4" s="139"/>
      <c r="U4" s="139"/>
      <c r="V4" s="140"/>
      <c r="W4" s="138" t="s">
        <v>4</v>
      </c>
      <c r="X4" s="139"/>
      <c r="Y4" s="139"/>
      <c r="Z4" s="139"/>
      <c r="AA4" s="139"/>
      <c r="AB4" s="140"/>
      <c r="AC4" s="139" t="s">
        <v>5</v>
      </c>
      <c r="AD4" s="139"/>
      <c r="AE4" s="139"/>
      <c r="AF4" s="139"/>
      <c r="AG4" s="139"/>
      <c r="AH4" s="139"/>
      <c r="AI4" s="138" t="s">
        <v>6</v>
      </c>
      <c r="AJ4" s="139"/>
      <c r="AK4" s="139"/>
      <c r="AL4" s="139"/>
      <c r="AM4" s="139"/>
      <c r="AN4" s="140"/>
    </row>
    <row r="5" spans="1:41" s="3" customFormat="1" ht="32.25" customHeight="1" thickTop="1">
      <c r="A5" s="2">
        <v>1</v>
      </c>
      <c r="B5" s="132" t="s">
        <v>7</v>
      </c>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3"/>
      <c r="AL5" s="133"/>
      <c r="AM5" s="133"/>
    </row>
    <row r="6" spans="1:41" s="4" customFormat="1" ht="14.25">
      <c r="N6" s="56"/>
      <c r="O6" s="141">
        <v>714</v>
      </c>
      <c r="P6" s="141"/>
      <c r="Q6" s="141"/>
      <c r="R6" s="141"/>
      <c r="S6" s="142" t="s">
        <v>8</v>
      </c>
      <c r="T6" s="142"/>
      <c r="U6" s="6"/>
      <c r="V6" s="7"/>
      <c r="W6" s="142" t="s">
        <v>9</v>
      </c>
      <c r="X6" s="142"/>
      <c r="Y6" s="142"/>
      <c r="Z6" s="141">
        <v>3176.25</v>
      </c>
      <c r="AA6" s="141"/>
      <c r="AB6" s="141"/>
      <c r="AC6" s="141"/>
      <c r="AD6" s="6"/>
      <c r="AE6" s="6" t="s">
        <v>10</v>
      </c>
      <c r="AF6" s="6"/>
      <c r="AG6" s="6"/>
      <c r="AH6" s="6"/>
      <c r="AI6" s="143" t="s">
        <v>11</v>
      </c>
      <c r="AJ6" s="143"/>
      <c r="AK6" s="144">
        <f>ROUND(O6*Z6/1000,0)</f>
        <v>2268</v>
      </c>
      <c r="AL6" s="144"/>
      <c r="AM6" s="144"/>
      <c r="AN6" s="4" t="s">
        <v>12</v>
      </c>
    </row>
    <row r="7" spans="1:41" s="123" customFormat="1" ht="15">
      <c r="B7" s="146" t="s">
        <v>147</v>
      </c>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24"/>
      <c r="AL7" s="124"/>
      <c r="AM7" s="124"/>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45"/>
      <c r="AL8" s="145"/>
      <c r="AM8" s="145"/>
    </row>
    <row r="9" spans="1:41" s="4" customFormat="1" ht="15">
      <c r="N9" s="56"/>
      <c r="O9" s="141">
        <v>434</v>
      </c>
      <c r="P9" s="141"/>
      <c r="Q9" s="141"/>
      <c r="R9" s="141"/>
      <c r="S9" s="142" t="s">
        <v>8</v>
      </c>
      <c r="T9" s="142"/>
      <c r="U9" s="6"/>
      <c r="V9" s="7"/>
      <c r="W9" s="142" t="s">
        <v>9</v>
      </c>
      <c r="X9" s="142"/>
      <c r="Y9" s="142"/>
      <c r="Z9" s="141">
        <v>8694.9500000000007</v>
      </c>
      <c r="AA9" s="141"/>
      <c r="AB9" s="141"/>
      <c r="AC9" s="141"/>
      <c r="AD9" s="6"/>
      <c r="AE9" s="6" t="s">
        <v>15</v>
      </c>
      <c r="AF9" s="6"/>
      <c r="AG9" s="6"/>
      <c r="AH9" s="6"/>
      <c r="AI9" s="143" t="s">
        <v>11</v>
      </c>
      <c r="AJ9" s="143"/>
      <c r="AK9" s="144">
        <f>ROUND(O9*Z9/100,0)</f>
        <v>37736</v>
      </c>
      <c r="AL9" s="144"/>
      <c r="AM9" s="144"/>
      <c r="AN9" s="11" t="s">
        <v>12</v>
      </c>
    </row>
    <row r="10" spans="1:41" s="123" customFormat="1" ht="15">
      <c r="B10" s="153" t="s">
        <v>109</v>
      </c>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24"/>
      <c r="AL10" s="124"/>
      <c r="AM10" s="124"/>
    </row>
    <row r="11" spans="1:41" s="15" customFormat="1" ht="19.5" customHeight="1">
      <c r="A11" s="12">
        <v>3</v>
      </c>
      <c r="B11" s="13" t="s">
        <v>16</v>
      </c>
      <c r="C11" s="14"/>
      <c r="D11" s="14"/>
      <c r="E11" s="14"/>
      <c r="F11" s="14"/>
      <c r="G11" s="14"/>
      <c r="H11" s="14"/>
      <c r="I11" s="14"/>
      <c r="J11" s="14"/>
      <c r="K11" s="14"/>
      <c r="L11" s="14"/>
      <c r="N11" s="65"/>
      <c r="O11" s="65"/>
      <c r="P11" s="65"/>
      <c r="Q11" s="65"/>
      <c r="R11" s="65"/>
      <c r="AK11" s="147"/>
      <c r="AL11" s="147"/>
      <c r="AM11" s="147"/>
    </row>
    <row r="12" spans="1:41" s="4" customFormat="1" ht="15">
      <c r="N12" s="56"/>
      <c r="O12" s="141">
        <v>833</v>
      </c>
      <c r="P12" s="141"/>
      <c r="Q12" s="141"/>
      <c r="R12" s="141"/>
      <c r="S12" s="142" t="s">
        <v>8</v>
      </c>
      <c r="T12" s="142"/>
      <c r="U12" s="6"/>
      <c r="V12" s="7"/>
      <c r="W12" s="142" t="s">
        <v>9</v>
      </c>
      <c r="X12" s="142"/>
      <c r="Y12" s="142"/>
      <c r="Z12" s="141">
        <v>11948.36</v>
      </c>
      <c r="AA12" s="141"/>
      <c r="AB12" s="141"/>
      <c r="AC12" s="141"/>
      <c r="AD12" s="6"/>
      <c r="AE12" s="6" t="s">
        <v>15</v>
      </c>
      <c r="AF12" s="6"/>
      <c r="AG12" s="6"/>
      <c r="AH12" s="6"/>
      <c r="AI12" s="143" t="s">
        <v>11</v>
      </c>
      <c r="AJ12" s="143"/>
      <c r="AK12" s="144">
        <f>ROUND(O12*Z12/100,0)</f>
        <v>99530</v>
      </c>
      <c r="AL12" s="144"/>
      <c r="AM12" s="144"/>
      <c r="AN12" s="11" t="s">
        <v>12</v>
      </c>
    </row>
    <row r="13" spans="1:41" s="123" customFormat="1" ht="15">
      <c r="B13" s="153" t="s">
        <v>110</v>
      </c>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24"/>
      <c r="AL13" s="124"/>
      <c r="AM13" s="124"/>
    </row>
    <row r="14" spans="1:41" s="3" customFormat="1" ht="91.5" customHeight="1">
      <c r="A14" s="2">
        <v>4</v>
      </c>
      <c r="B14" s="132" t="s">
        <v>17</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3"/>
      <c r="AL14" s="133"/>
      <c r="AM14" s="133"/>
    </row>
    <row r="15" spans="1:41" s="4" customFormat="1" ht="15">
      <c r="N15" s="56"/>
      <c r="O15" s="141">
        <v>70</v>
      </c>
      <c r="P15" s="141"/>
      <c r="Q15" s="141"/>
      <c r="R15" s="141"/>
      <c r="S15" s="142" t="s">
        <v>8</v>
      </c>
      <c r="T15" s="142"/>
      <c r="U15" s="6"/>
      <c r="V15" s="7"/>
      <c r="W15" s="142" t="s">
        <v>9</v>
      </c>
      <c r="X15" s="142"/>
      <c r="Y15" s="142"/>
      <c r="Z15" s="141">
        <v>337</v>
      </c>
      <c r="AA15" s="141"/>
      <c r="AB15" s="141"/>
      <c r="AC15" s="141"/>
      <c r="AD15" s="6"/>
      <c r="AE15" s="6" t="s">
        <v>20</v>
      </c>
      <c r="AF15" s="6"/>
      <c r="AG15" s="6"/>
      <c r="AH15" s="6"/>
      <c r="AI15" s="143" t="s">
        <v>11</v>
      </c>
      <c r="AJ15" s="143"/>
      <c r="AK15" s="144">
        <f>ROUND(O15*Z15,0)</f>
        <v>23590</v>
      </c>
      <c r="AL15" s="144"/>
      <c r="AM15" s="144"/>
      <c r="AN15" s="11" t="s">
        <v>12</v>
      </c>
      <c r="AO15" s="27">
        <f>AK15</f>
        <v>23590</v>
      </c>
    </row>
    <row r="16" spans="1:41" s="123" customFormat="1" ht="15">
      <c r="B16" s="153" t="s">
        <v>87</v>
      </c>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24"/>
      <c r="AL16" s="124"/>
      <c r="AM16" s="124"/>
    </row>
    <row r="17" spans="1:40" s="3" customFormat="1" ht="34.5" customHeight="1">
      <c r="A17" s="2">
        <v>5</v>
      </c>
      <c r="B17" s="132" t="s">
        <v>21</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3"/>
      <c r="AL17" s="133"/>
      <c r="AM17" s="133"/>
    </row>
    <row r="18" spans="1:40" s="19" customFormat="1" ht="15">
      <c r="A18" s="17" t="s">
        <v>18</v>
      </c>
      <c r="B18" s="18" t="s">
        <v>22</v>
      </c>
      <c r="L18" s="20"/>
      <c r="M18" s="21"/>
      <c r="N18" s="148"/>
      <c r="O18" s="148"/>
      <c r="P18" s="66"/>
      <c r="Q18" s="149"/>
      <c r="R18" s="149"/>
      <c r="S18" s="21"/>
      <c r="T18" s="150"/>
      <c r="U18" s="150"/>
      <c r="V18" s="150"/>
      <c r="AB18" s="151"/>
      <c r="AC18" s="151"/>
      <c r="AD18" s="151"/>
      <c r="AE18" s="151"/>
      <c r="AF18" s="152"/>
      <c r="AG18" s="152"/>
      <c r="AK18" s="148"/>
      <c r="AL18" s="148"/>
      <c r="AM18" s="148"/>
      <c r="AN18" s="22"/>
    </row>
    <row r="19" spans="1:40" s="19" customFormat="1" ht="15">
      <c r="F19" s="16"/>
      <c r="G19" s="16"/>
      <c r="H19" s="24"/>
      <c r="I19" s="4"/>
      <c r="J19" s="25"/>
      <c r="K19" s="26"/>
      <c r="L19" s="27"/>
      <c r="M19" s="27"/>
      <c r="N19" s="67"/>
      <c r="O19" s="141">
        <v>2.5</v>
      </c>
      <c r="P19" s="141"/>
      <c r="Q19" s="141"/>
      <c r="R19" s="141"/>
      <c r="S19" s="28" t="s">
        <v>23</v>
      </c>
      <c r="T19" s="29"/>
      <c r="U19" s="29"/>
      <c r="V19" s="142" t="s">
        <v>9</v>
      </c>
      <c r="W19" s="142"/>
      <c r="X19" s="142"/>
      <c r="Y19" s="141">
        <v>5001.7</v>
      </c>
      <c r="Z19" s="141"/>
      <c r="AA19" s="141"/>
      <c r="AB19" s="141"/>
      <c r="AC19" s="6"/>
      <c r="AD19" s="6" t="s">
        <v>24</v>
      </c>
      <c r="AE19" s="6"/>
      <c r="AF19" s="6"/>
      <c r="AG19" s="6"/>
      <c r="AH19" s="6"/>
      <c r="AI19" s="143" t="s">
        <v>11</v>
      </c>
      <c r="AJ19" s="143"/>
      <c r="AK19" s="144">
        <f>ROUND(O19*Y19,0)</f>
        <v>12504</v>
      </c>
      <c r="AL19" s="144"/>
      <c r="AM19" s="144"/>
      <c r="AN19" s="11" t="s">
        <v>12</v>
      </c>
    </row>
    <row r="20" spans="1:40" s="123" customFormat="1" ht="15">
      <c r="B20" s="153" t="s">
        <v>88</v>
      </c>
      <c r="C20" s="153"/>
      <c r="D20" s="153"/>
      <c r="E20" s="153"/>
      <c r="F20" s="153"/>
      <c r="G20" s="153"/>
      <c r="H20" s="153"/>
      <c r="I20" s="153"/>
      <c r="J20" s="153"/>
      <c r="K20" s="153"/>
      <c r="L20" s="153"/>
      <c r="M20" s="153"/>
      <c r="N20" s="153"/>
      <c r="O20" s="153"/>
      <c r="P20" s="153"/>
      <c r="Q20" s="153"/>
      <c r="R20" s="153"/>
      <c r="S20" s="153"/>
      <c r="T20" s="153"/>
      <c r="U20" s="153"/>
      <c r="V20" s="153"/>
      <c r="W20" s="153"/>
      <c r="X20" s="153"/>
      <c r="Y20" s="153"/>
      <c r="Z20" s="153"/>
      <c r="AA20" s="153"/>
      <c r="AB20" s="153"/>
      <c r="AC20" s="153"/>
      <c r="AD20" s="153"/>
      <c r="AE20" s="153"/>
      <c r="AF20" s="153"/>
      <c r="AG20" s="153"/>
      <c r="AH20" s="153"/>
      <c r="AI20" s="153"/>
      <c r="AJ20" s="153"/>
      <c r="AK20" s="124"/>
      <c r="AL20" s="124"/>
      <c r="AM20" s="124"/>
    </row>
    <row r="21" spans="1:40" s="19" customFormat="1" ht="15">
      <c r="A21" s="17" t="s">
        <v>19</v>
      </c>
      <c r="B21" s="18" t="s">
        <v>25</v>
      </c>
      <c r="J21" s="25"/>
      <c r="K21" s="25"/>
      <c r="L21" s="20"/>
      <c r="M21" s="21"/>
      <c r="N21" s="148"/>
      <c r="O21" s="148"/>
      <c r="P21" s="66"/>
      <c r="Q21" s="149"/>
      <c r="R21" s="149"/>
      <c r="S21" s="21"/>
      <c r="T21" s="150"/>
      <c r="U21" s="150"/>
      <c r="V21" s="150"/>
      <c r="AB21" s="151"/>
      <c r="AC21" s="151"/>
      <c r="AD21" s="151"/>
      <c r="AE21" s="151"/>
      <c r="AF21" s="152"/>
      <c r="AG21" s="152"/>
      <c r="AK21" s="148"/>
      <c r="AL21" s="148"/>
      <c r="AM21" s="148"/>
      <c r="AN21" s="22"/>
    </row>
    <row r="22" spans="1:40" s="4" customFormat="1" ht="15">
      <c r="H22" s="30"/>
      <c r="K22" s="27"/>
      <c r="L22" s="27"/>
      <c r="M22" s="27"/>
      <c r="N22" s="67"/>
      <c r="O22" s="141">
        <v>0.31</v>
      </c>
      <c r="P22" s="141"/>
      <c r="Q22" s="141"/>
      <c r="R22" s="141"/>
      <c r="S22" s="6" t="s">
        <v>23</v>
      </c>
      <c r="T22" s="31"/>
      <c r="U22" s="31"/>
      <c r="V22" s="142" t="s">
        <v>9</v>
      </c>
      <c r="W22" s="142"/>
      <c r="X22" s="142"/>
      <c r="Y22" s="141">
        <v>4820.2</v>
      </c>
      <c r="Z22" s="141"/>
      <c r="AA22" s="141"/>
      <c r="AB22" s="141"/>
      <c r="AC22" s="6"/>
      <c r="AD22" s="6" t="s">
        <v>24</v>
      </c>
      <c r="AE22" s="6"/>
      <c r="AF22" s="6"/>
      <c r="AG22" s="6"/>
      <c r="AH22" s="6"/>
      <c r="AI22" s="143" t="s">
        <v>11</v>
      </c>
      <c r="AJ22" s="143"/>
      <c r="AK22" s="144">
        <f>ROUND(O22*Y22,0)</f>
        <v>1494</v>
      </c>
      <c r="AL22" s="144"/>
      <c r="AM22" s="144"/>
      <c r="AN22" s="11" t="s">
        <v>12</v>
      </c>
    </row>
    <row r="23" spans="1:40" s="123" customFormat="1" ht="15">
      <c r="B23" s="153" t="s">
        <v>89</v>
      </c>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24"/>
      <c r="AL23" s="124"/>
      <c r="AM23" s="124"/>
    </row>
    <row r="24" spans="1:40" s="32" customFormat="1" ht="30" customHeight="1">
      <c r="A24" s="2">
        <v>6</v>
      </c>
      <c r="B24" s="132" t="s">
        <v>26</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132"/>
      <c r="AJ24" s="132"/>
      <c r="AK24" s="133"/>
      <c r="AL24" s="133"/>
      <c r="AM24" s="133"/>
    </row>
    <row r="25" spans="1:40" s="4" customFormat="1" ht="15">
      <c r="N25" s="56"/>
      <c r="O25" s="141">
        <v>476</v>
      </c>
      <c r="P25" s="141"/>
      <c r="Q25" s="141"/>
      <c r="R25" s="141"/>
      <c r="S25" s="142" t="s">
        <v>8</v>
      </c>
      <c r="T25" s="142"/>
      <c r="U25" s="6"/>
      <c r="V25" s="7"/>
      <c r="W25" s="142" t="s">
        <v>9</v>
      </c>
      <c r="X25" s="142"/>
      <c r="Y25" s="142"/>
      <c r="Z25" s="141">
        <v>1512.5</v>
      </c>
      <c r="AA25" s="141"/>
      <c r="AB25" s="141"/>
      <c r="AC25" s="141"/>
      <c r="AD25" s="6"/>
      <c r="AE25" s="6" t="s">
        <v>10</v>
      </c>
      <c r="AF25" s="6"/>
      <c r="AG25" s="6"/>
      <c r="AH25" s="6"/>
      <c r="AI25" s="143" t="s">
        <v>11</v>
      </c>
      <c r="AJ25" s="143"/>
      <c r="AK25" s="144">
        <f>ROUND(O25*Z25/1000,0)</f>
        <v>720</v>
      </c>
      <c r="AL25" s="144"/>
      <c r="AM25" s="144"/>
      <c r="AN25" s="11" t="s">
        <v>12</v>
      </c>
    </row>
    <row r="26" spans="1:40" s="123" customFormat="1" ht="15">
      <c r="B26" s="153" t="s">
        <v>90</v>
      </c>
      <c r="C26" s="153"/>
      <c r="D26" s="153"/>
      <c r="E26" s="153"/>
      <c r="F26" s="153"/>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24"/>
      <c r="AL26" s="124"/>
      <c r="AM26" s="124"/>
    </row>
    <row r="27" spans="1:40" s="32" customFormat="1" ht="32.25" customHeight="1">
      <c r="A27" s="2">
        <v>7</v>
      </c>
      <c r="B27" s="132" t="s">
        <v>27</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132"/>
      <c r="AD27" s="132"/>
      <c r="AE27" s="132"/>
      <c r="AF27" s="132"/>
      <c r="AG27" s="132"/>
      <c r="AH27" s="132"/>
      <c r="AI27" s="132"/>
      <c r="AJ27" s="132"/>
      <c r="AK27" s="133"/>
      <c r="AL27" s="133"/>
      <c r="AM27" s="133"/>
    </row>
    <row r="28" spans="1:40" s="4" customFormat="1" ht="15">
      <c r="N28" s="56"/>
      <c r="O28" s="141">
        <v>625</v>
      </c>
      <c r="P28" s="141"/>
      <c r="Q28" s="141"/>
      <c r="R28" s="141"/>
      <c r="S28" s="142" t="s">
        <v>8</v>
      </c>
      <c r="T28" s="142"/>
      <c r="U28" s="6"/>
      <c r="V28" s="7"/>
      <c r="W28" s="142" t="s">
        <v>9</v>
      </c>
      <c r="X28" s="142"/>
      <c r="Y28" s="142"/>
      <c r="Z28" s="141">
        <v>3630</v>
      </c>
      <c r="AA28" s="141"/>
      <c r="AB28" s="141"/>
      <c r="AC28" s="141"/>
      <c r="AD28" s="6"/>
      <c r="AE28" s="6" t="s">
        <v>10</v>
      </c>
      <c r="AF28" s="6"/>
      <c r="AG28" s="6"/>
      <c r="AH28" s="6"/>
      <c r="AI28" s="143" t="s">
        <v>11</v>
      </c>
      <c r="AJ28" s="143"/>
      <c r="AK28" s="144">
        <f>ROUND(O28*Z28/1000,0)</f>
        <v>2269</v>
      </c>
      <c r="AL28" s="144"/>
      <c r="AM28" s="144"/>
      <c r="AN28" s="11" t="s">
        <v>12</v>
      </c>
    </row>
    <row r="29" spans="1:40" s="123" customFormat="1" ht="15">
      <c r="B29" s="153" t="s">
        <v>91</v>
      </c>
      <c r="C29" s="153"/>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24"/>
      <c r="AL29" s="124"/>
      <c r="AM29" s="124"/>
    </row>
    <row r="30" spans="1:40" s="15" customFormat="1" ht="19.5" customHeight="1">
      <c r="A30" s="12">
        <v>8</v>
      </c>
      <c r="B30" s="13" t="s">
        <v>85</v>
      </c>
      <c r="C30" s="14"/>
      <c r="D30" s="14"/>
      <c r="E30" s="14"/>
      <c r="F30" s="14"/>
      <c r="G30" s="14"/>
      <c r="H30" s="14"/>
      <c r="I30" s="14"/>
      <c r="J30" s="14"/>
      <c r="K30" s="14"/>
      <c r="L30" s="14"/>
      <c r="N30" s="65"/>
      <c r="O30" s="65"/>
      <c r="P30" s="65"/>
      <c r="Q30" s="65"/>
      <c r="R30" s="65"/>
      <c r="AK30" s="147"/>
      <c r="AL30" s="147"/>
      <c r="AM30" s="147"/>
    </row>
    <row r="31" spans="1:40" s="4" customFormat="1" ht="15">
      <c r="N31" s="56"/>
      <c r="O31" s="141">
        <v>1143</v>
      </c>
      <c r="P31" s="141"/>
      <c r="Q31" s="141"/>
      <c r="R31" s="141"/>
      <c r="S31" s="142" t="s">
        <v>8</v>
      </c>
      <c r="T31" s="142"/>
      <c r="U31" s="6"/>
      <c r="V31" s="7"/>
      <c r="W31" s="142" t="s">
        <v>9</v>
      </c>
      <c r="X31" s="142"/>
      <c r="Y31" s="142"/>
      <c r="Z31" s="157">
        <v>9954.31</v>
      </c>
      <c r="AA31" s="157"/>
      <c r="AB31" s="157"/>
      <c r="AC31" s="157"/>
      <c r="AD31" s="6"/>
      <c r="AE31" s="6" t="s">
        <v>15</v>
      </c>
      <c r="AF31" s="6"/>
      <c r="AG31" s="6"/>
      <c r="AH31" s="6"/>
      <c r="AI31" s="143" t="s">
        <v>11</v>
      </c>
      <c r="AJ31" s="143"/>
      <c r="AK31" s="144">
        <f>ROUND(O31*Z31/100,0)</f>
        <v>113778</v>
      </c>
      <c r="AL31" s="144"/>
      <c r="AM31" s="144"/>
      <c r="AN31" s="11" t="s">
        <v>12</v>
      </c>
    </row>
    <row r="32" spans="1:40" s="123" customFormat="1" ht="15">
      <c r="B32" s="153" t="s">
        <v>92</v>
      </c>
      <c r="C32" s="153"/>
      <c r="D32" s="153"/>
      <c r="E32" s="153"/>
      <c r="F32" s="153"/>
      <c r="G32" s="153"/>
      <c r="H32" s="153"/>
      <c r="I32" s="153"/>
      <c r="J32" s="153"/>
      <c r="K32" s="153"/>
      <c r="L32" s="153"/>
      <c r="M32" s="153"/>
      <c r="N32" s="153"/>
      <c r="O32" s="153"/>
      <c r="P32" s="153"/>
      <c r="Q32" s="153"/>
      <c r="R32" s="153"/>
      <c r="S32" s="153"/>
      <c r="T32" s="153"/>
      <c r="U32" s="153"/>
      <c r="V32" s="153"/>
      <c r="W32" s="153"/>
      <c r="X32" s="153"/>
      <c r="Y32" s="153"/>
      <c r="Z32" s="153"/>
      <c r="AA32" s="153"/>
      <c r="AB32" s="153"/>
      <c r="AC32" s="153"/>
      <c r="AD32" s="153"/>
      <c r="AE32" s="153"/>
      <c r="AF32" s="153"/>
      <c r="AG32" s="153"/>
      <c r="AH32" s="153"/>
      <c r="AI32" s="153"/>
      <c r="AJ32" s="153"/>
      <c r="AK32" s="124"/>
      <c r="AL32" s="124"/>
      <c r="AM32" s="124"/>
    </row>
    <row r="33" spans="1:42" s="61" customFormat="1" ht="19.5" customHeight="1">
      <c r="A33" s="58">
        <v>9</v>
      </c>
      <c r="B33" s="59" t="s">
        <v>28</v>
      </c>
      <c r="C33" s="59"/>
      <c r="D33" s="59"/>
      <c r="E33" s="59"/>
      <c r="F33" s="59"/>
      <c r="G33" s="60"/>
      <c r="H33" s="60"/>
      <c r="I33" s="60"/>
      <c r="J33" s="60"/>
      <c r="K33" s="60"/>
      <c r="L33" s="60"/>
      <c r="M33" s="60"/>
      <c r="N33" s="69"/>
      <c r="O33" s="69"/>
      <c r="P33" s="69"/>
      <c r="Q33" s="69"/>
      <c r="R33" s="69"/>
      <c r="S33" s="60"/>
      <c r="T33" s="60"/>
      <c r="U33" s="60"/>
      <c r="V33" s="60"/>
      <c r="W33" s="60"/>
      <c r="AK33" s="154"/>
      <c r="AL33" s="154"/>
      <c r="AM33" s="154"/>
    </row>
    <row r="34" spans="1:42" s="4" customFormat="1" ht="15">
      <c r="H34" s="30"/>
      <c r="K34" s="27"/>
      <c r="L34" s="27"/>
      <c r="M34" s="27"/>
      <c r="N34" s="67"/>
      <c r="O34" s="141">
        <v>16.86</v>
      </c>
      <c r="P34" s="141"/>
      <c r="Q34" s="141"/>
      <c r="R34" s="141"/>
      <c r="S34" s="6" t="s">
        <v>23</v>
      </c>
      <c r="T34" s="31"/>
      <c r="U34" s="31"/>
      <c r="V34" s="142" t="s">
        <v>9</v>
      </c>
      <c r="W34" s="142"/>
      <c r="X34" s="142"/>
      <c r="Y34" s="155">
        <v>3850</v>
      </c>
      <c r="Z34" s="155"/>
      <c r="AA34" s="155"/>
      <c r="AB34" s="155"/>
      <c r="AC34" s="6"/>
      <c r="AD34" s="6" t="s">
        <v>24</v>
      </c>
      <c r="AE34" s="6"/>
      <c r="AF34" s="6"/>
      <c r="AG34" s="6"/>
      <c r="AH34" s="143" t="s">
        <v>11</v>
      </c>
      <c r="AI34" s="143"/>
      <c r="AK34" s="144">
        <f>ROUND(O34*Y34,0)</f>
        <v>64911</v>
      </c>
      <c r="AL34" s="144"/>
      <c r="AM34" s="144"/>
      <c r="AN34" s="11" t="s">
        <v>12</v>
      </c>
      <c r="AO34" s="27">
        <f>AK6+AK9+AK12+AK15+AK19+AK22+AK25+AK28+AK31+AK34</f>
        <v>358800</v>
      </c>
    </row>
    <row r="35" spans="1:42" s="123" customFormat="1" ht="15">
      <c r="B35" s="153" t="s">
        <v>93</v>
      </c>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c r="AD35" s="153"/>
      <c r="AE35" s="153"/>
      <c r="AF35" s="153"/>
      <c r="AG35" s="153"/>
      <c r="AH35" s="153"/>
      <c r="AI35" s="153"/>
      <c r="AJ35" s="153"/>
      <c r="AK35" s="124"/>
      <c r="AL35" s="124"/>
      <c r="AM35" s="124"/>
    </row>
    <row r="36" spans="1:42" s="37" customFormat="1" ht="15.75">
      <c r="A36" s="12">
        <v>10</v>
      </c>
      <c r="B36" s="35" t="s">
        <v>29</v>
      </c>
      <c r="C36" s="34"/>
      <c r="D36" s="34"/>
      <c r="E36" s="34"/>
      <c r="F36" s="34"/>
      <c r="G36" s="36"/>
      <c r="H36" s="36"/>
      <c r="I36" s="36"/>
      <c r="J36" s="36"/>
      <c r="K36" s="36"/>
      <c r="L36" s="36"/>
      <c r="M36" s="36"/>
      <c r="N36" s="70"/>
      <c r="O36" s="71"/>
      <c r="P36" s="71"/>
      <c r="Q36" s="71"/>
      <c r="R36" s="71"/>
      <c r="AK36" s="156"/>
      <c r="AL36" s="156"/>
      <c r="AM36" s="156"/>
    </row>
    <row r="37" spans="1:42" s="4" customFormat="1" ht="15">
      <c r="H37" s="30"/>
      <c r="K37" s="27"/>
      <c r="L37" s="27"/>
      <c r="M37" s="27"/>
      <c r="N37" s="67"/>
      <c r="O37" s="141">
        <v>6.49</v>
      </c>
      <c r="P37" s="141"/>
      <c r="Q37" s="141"/>
      <c r="R37" s="141"/>
      <c r="S37" s="6" t="s">
        <v>23</v>
      </c>
      <c r="T37" s="31"/>
      <c r="U37" s="31"/>
      <c r="V37" s="142" t="s">
        <v>9</v>
      </c>
      <c r="W37" s="142"/>
      <c r="X37" s="142"/>
      <c r="Y37" s="155">
        <v>3575</v>
      </c>
      <c r="Z37" s="155"/>
      <c r="AA37" s="155"/>
      <c r="AB37" s="155"/>
      <c r="AC37" s="6"/>
      <c r="AD37" s="6" t="s">
        <v>24</v>
      </c>
      <c r="AE37" s="6"/>
      <c r="AF37" s="6"/>
      <c r="AG37" s="6"/>
      <c r="AH37" s="143" t="s">
        <v>11</v>
      </c>
      <c r="AI37" s="143"/>
      <c r="AK37" s="144">
        <f>ROUND(O37*Y37,0)</f>
        <v>23202</v>
      </c>
      <c r="AL37" s="144"/>
      <c r="AM37" s="144"/>
      <c r="AN37" s="11" t="s">
        <v>12</v>
      </c>
      <c r="AO37" s="27">
        <f>AK15+AK19+AK22+AK34+AK37</f>
        <v>125701</v>
      </c>
      <c r="AP37" s="27">
        <f>AK19+AK22+AK34+AK37</f>
        <v>102111</v>
      </c>
    </row>
    <row r="38" spans="1:42" s="123" customFormat="1" ht="15">
      <c r="B38" s="153" t="s">
        <v>94</v>
      </c>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153"/>
      <c r="AK38" s="124"/>
      <c r="AL38" s="124"/>
      <c r="AM38" s="124"/>
    </row>
    <row r="39" spans="1:42" s="15" customFormat="1" ht="28.5" customHeight="1">
      <c r="A39" s="12">
        <v>11</v>
      </c>
      <c r="B39" s="132" t="s">
        <v>30</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132"/>
      <c r="AD39" s="132"/>
      <c r="AE39" s="132"/>
      <c r="AF39" s="132"/>
      <c r="AG39" s="132"/>
      <c r="AH39" s="132"/>
      <c r="AI39" s="132"/>
      <c r="AJ39" s="132"/>
      <c r="AK39" s="147"/>
      <c r="AL39" s="147"/>
      <c r="AM39" s="147"/>
    </row>
    <row r="40" spans="1:42" s="4" customFormat="1" ht="15">
      <c r="H40" s="30"/>
      <c r="K40" s="27"/>
      <c r="L40" s="27"/>
      <c r="M40" s="27"/>
      <c r="N40" s="67"/>
      <c r="O40" s="141">
        <v>23.35</v>
      </c>
      <c r="P40" s="141"/>
      <c r="Q40" s="141"/>
      <c r="R40" s="141"/>
      <c r="S40" s="6" t="s">
        <v>23</v>
      </c>
      <c r="T40" s="31"/>
      <c r="U40" s="31"/>
      <c r="V40" s="142" t="s">
        <v>9</v>
      </c>
      <c r="W40" s="142"/>
      <c r="X40" s="142"/>
      <c r="Y40" s="141">
        <v>186.34</v>
      </c>
      <c r="Z40" s="141"/>
      <c r="AA40" s="141"/>
      <c r="AB40" s="141"/>
      <c r="AC40" s="6"/>
      <c r="AD40" s="6" t="s">
        <v>24</v>
      </c>
      <c r="AE40" s="6"/>
      <c r="AF40" s="6"/>
      <c r="AG40" s="6"/>
      <c r="AH40" s="143" t="s">
        <v>11</v>
      </c>
      <c r="AI40" s="143"/>
      <c r="AK40" s="144">
        <f>ROUND(O40*Y40,0)</f>
        <v>4351</v>
      </c>
      <c r="AL40" s="144"/>
      <c r="AM40" s="144"/>
      <c r="AN40" s="11" t="s">
        <v>12</v>
      </c>
    </row>
    <row r="41" spans="1:42" s="123" customFormat="1" ht="15">
      <c r="B41" s="153" t="s">
        <v>95</v>
      </c>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c r="AA41" s="153"/>
      <c r="AB41" s="153"/>
      <c r="AC41" s="153"/>
      <c r="AD41" s="153"/>
      <c r="AE41" s="153"/>
      <c r="AF41" s="153"/>
      <c r="AG41" s="153"/>
      <c r="AH41" s="153"/>
      <c r="AI41" s="153"/>
      <c r="AJ41" s="153"/>
      <c r="AK41" s="124"/>
      <c r="AL41" s="124"/>
      <c r="AM41" s="124"/>
    </row>
    <row r="42" spans="1:42" s="3" customFormat="1" ht="74.25" customHeight="1">
      <c r="A42" s="2">
        <v>12</v>
      </c>
      <c r="B42" s="132" t="s">
        <v>31</v>
      </c>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132"/>
      <c r="AD42" s="132"/>
      <c r="AE42" s="132"/>
      <c r="AF42" s="132"/>
      <c r="AG42" s="132"/>
      <c r="AH42" s="132"/>
      <c r="AI42" s="132"/>
      <c r="AJ42" s="132"/>
      <c r="AK42" s="133"/>
      <c r="AL42" s="133"/>
      <c r="AM42" s="133"/>
    </row>
    <row r="43" spans="1:42" s="4" customFormat="1" ht="15">
      <c r="H43" s="30"/>
      <c r="K43" s="27"/>
      <c r="L43" s="27"/>
      <c r="M43" s="27"/>
      <c r="N43" s="67"/>
      <c r="O43" s="141">
        <v>338</v>
      </c>
      <c r="P43" s="141"/>
      <c r="Q43" s="141"/>
      <c r="R43" s="141"/>
      <c r="S43" s="6" t="s">
        <v>32</v>
      </c>
      <c r="T43" s="31"/>
      <c r="U43" s="31"/>
      <c r="V43" s="142" t="s">
        <v>9</v>
      </c>
      <c r="W43" s="142"/>
      <c r="X43" s="142"/>
      <c r="Y43" s="141">
        <v>11443.1</v>
      </c>
      <c r="Z43" s="141"/>
      <c r="AA43" s="141"/>
      <c r="AB43" s="141"/>
      <c r="AC43" s="6"/>
      <c r="AD43" s="6" t="s">
        <v>33</v>
      </c>
      <c r="AE43" s="6"/>
      <c r="AF43" s="6"/>
      <c r="AG43" s="6"/>
      <c r="AH43" s="143" t="s">
        <v>11</v>
      </c>
      <c r="AI43" s="143"/>
      <c r="AK43" s="144">
        <f>ROUND(O43*Y43/100,0)</f>
        <v>38678</v>
      </c>
      <c r="AL43" s="144"/>
      <c r="AM43" s="144"/>
      <c r="AN43" s="11" t="s">
        <v>12</v>
      </c>
    </row>
    <row r="44" spans="1:42" s="123" customFormat="1" ht="15">
      <c r="B44" s="146" t="s">
        <v>96</v>
      </c>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c r="AJ44" s="146"/>
      <c r="AK44" s="124"/>
      <c r="AL44" s="124"/>
      <c r="AM44" s="124"/>
    </row>
    <row r="45" spans="1:42" s="15" customFormat="1" ht="43.5" customHeight="1">
      <c r="A45" s="2">
        <v>13</v>
      </c>
      <c r="B45" s="132" t="s">
        <v>111</v>
      </c>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132"/>
      <c r="AD45" s="132"/>
      <c r="AE45" s="132"/>
      <c r="AF45" s="132"/>
      <c r="AG45" s="132"/>
      <c r="AH45" s="132"/>
      <c r="AI45" s="132"/>
      <c r="AJ45" s="132"/>
      <c r="AK45" s="162"/>
      <c r="AL45" s="162"/>
      <c r="AM45" s="162"/>
    </row>
    <row r="46" spans="1:42" s="4" customFormat="1" ht="15">
      <c r="H46" s="30"/>
      <c r="K46" s="27"/>
      <c r="L46" s="27"/>
      <c r="M46" s="27"/>
      <c r="N46" s="67"/>
      <c r="O46" s="141">
        <v>92</v>
      </c>
      <c r="P46" s="141"/>
      <c r="Q46" s="141"/>
      <c r="R46" s="141"/>
      <c r="S46" s="6" t="s">
        <v>36</v>
      </c>
      <c r="T46" s="31"/>
      <c r="U46" s="31"/>
      <c r="V46" s="142" t="s">
        <v>9</v>
      </c>
      <c r="W46" s="142"/>
      <c r="X46" s="142"/>
      <c r="Y46" s="141">
        <v>231.6</v>
      </c>
      <c r="Z46" s="141"/>
      <c r="AA46" s="141"/>
      <c r="AB46" s="141"/>
      <c r="AC46" s="6"/>
      <c r="AD46" s="6" t="s">
        <v>38</v>
      </c>
      <c r="AE46" s="6"/>
      <c r="AF46" s="6"/>
      <c r="AG46" s="6"/>
      <c r="AH46" s="143" t="s">
        <v>11</v>
      </c>
      <c r="AI46" s="143"/>
      <c r="AK46" s="144">
        <f>ROUND(O46*Y46,0)</f>
        <v>21307</v>
      </c>
      <c r="AL46" s="144"/>
      <c r="AM46" s="144"/>
      <c r="AN46" s="11" t="s">
        <v>12</v>
      </c>
    </row>
    <row r="47" spans="1:42" s="123" customFormat="1" ht="15">
      <c r="B47" s="153" t="s">
        <v>112</v>
      </c>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24"/>
      <c r="AL47" s="124"/>
      <c r="AM47" s="124"/>
    </row>
    <row r="48" spans="1:42" s="32" customFormat="1" ht="48.75" customHeight="1">
      <c r="A48" s="2">
        <v>14</v>
      </c>
      <c r="B48" s="132" t="s">
        <v>37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132"/>
      <c r="AD48" s="132"/>
      <c r="AE48" s="132"/>
      <c r="AF48" s="132"/>
      <c r="AG48" s="132"/>
      <c r="AH48" s="132"/>
      <c r="AI48" s="132"/>
      <c r="AJ48" s="132"/>
      <c r="AK48" s="133"/>
      <c r="AL48" s="133"/>
      <c r="AM48" s="133"/>
    </row>
    <row r="49" spans="1:40" s="4" customFormat="1" ht="15">
      <c r="H49" s="30"/>
      <c r="K49" s="27"/>
      <c r="L49" s="27"/>
      <c r="M49" s="27"/>
      <c r="N49" s="67"/>
      <c r="O49" s="141">
        <v>95</v>
      </c>
      <c r="P49" s="141"/>
      <c r="Q49" s="141"/>
      <c r="R49" s="141"/>
      <c r="S49" s="6" t="s">
        <v>36</v>
      </c>
      <c r="T49" s="31"/>
      <c r="U49" s="31"/>
      <c r="V49" s="142" t="s">
        <v>9</v>
      </c>
      <c r="W49" s="142"/>
      <c r="X49" s="142"/>
      <c r="Y49" s="141">
        <v>180.5</v>
      </c>
      <c r="Z49" s="141"/>
      <c r="AA49" s="141"/>
      <c r="AB49" s="141"/>
      <c r="AC49" s="6"/>
      <c r="AD49" s="6" t="s">
        <v>38</v>
      </c>
      <c r="AE49" s="6"/>
      <c r="AF49" s="6"/>
      <c r="AG49" s="6"/>
      <c r="AH49" s="143" t="s">
        <v>11</v>
      </c>
      <c r="AI49" s="143"/>
      <c r="AK49" s="144">
        <f>ROUND(O49*Y49,0)</f>
        <v>17148</v>
      </c>
      <c r="AL49" s="144"/>
      <c r="AM49" s="144"/>
      <c r="AN49" s="11" t="s">
        <v>12</v>
      </c>
    </row>
    <row r="50" spans="1:40" s="123" customFormat="1" ht="15">
      <c r="B50" s="153" t="s">
        <v>97</v>
      </c>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c r="AA50" s="153"/>
      <c r="AB50" s="153"/>
      <c r="AC50" s="153"/>
      <c r="AD50" s="153"/>
      <c r="AE50" s="153"/>
      <c r="AF50" s="153"/>
      <c r="AG50" s="153"/>
      <c r="AH50" s="153"/>
      <c r="AI50" s="153"/>
      <c r="AJ50" s="153"/>
      <c r="AK50" s="124"/>
      <c r="AL50" s="124"/>
      <c r="AM50" s="124"/>
    </row>
    <row r="51" spans="1:40" s="15" customFormat="1" ht="16.5">
      <c r="A51" s="12">
        <v>15</v>
      </c>
      <c r="B51" s="13" t="s">
        <v>39</v>
      </c>
      <c r="C51" s="14"/>
      <c r="D51" s="14"/>
      <c r="E51" s="14"/>
      <c r="F51" s="14"/>
      <c r="G51" s="14"/>
      <c r="H51" s="14"/>
      <c r="I51" s="14"/>
      <c r="J51" s="14"/>
      <c r="K51" s="14"/>
      <c r="L51" s="14"/>
      <c r="M51" s="14"/>
      <c r="N51" s="72"/>
      <c r="O51" s="65"/>
      <c r="P51" s="65"/>
      <c r="Q51" s="65"/>
      <c r="R51" s="65"/>
      <c r="AK51" s="147"/>
      <c r="AL51" s="147"/>
      <c r="AM51" s="147"/>
    </row>
    <row r="52" spans="1:40" s="4" customFormat="1" ht="15">
      <c r="H52" s="30"/>
      <c r="K52" s="27"/>
      <c r="L52" s="27"/>
      <c r="M52" s="27"/>
      <c r="N52" s="67"/>
      <c r="O52" s="141">
        <v>2517</v>
      </c>
      <c r="P52" s="141"/>
      <c r="Q52" s="141"/>
      <c r="R52" s="141"/>
      <c r="S52" s="6" t="s">
        <v>32</v>
      </c>
      <c r="T52" s="31"/>
      <c r="U52" s="31"/>
      <c r="V52" s="142" t="s">
        <v>9</v>
      </c>
      <c r="W52" s="142"/>
      <c r="X52" s="142"/>
      <c r="Y52" s="141">
        <v>2206.6</v>
      </c>
      <c r="Z52" s="141"/>
      <c r="AA52" s="141"/>
      <c r="AB52" s="141"/>
      <c r="AC52" s="6"/>
      <c r="AD52" s="6" t="s">
        <v>33</v>
      </c>
      <c r="AE52" s="6"/>
      <c r="AF52" s="6"/>
      <c r="AG52" s="6"/>
      <c r="AH52" s="143" t="s">
        <v>11</v>
      </c>
      <c r="AI52" s="143"/>
      <c r="AK52" s="144">
        <f>ROUND(O52*Y52/100,0)</f>
        <v>55540</v>
      </c>
      <c r="AL52" s="144"/>
      <c r="AM52" s="144"/>
      <c r="AN52" s="11" t="s">
        <v>12</v>
      </c>
    </row>
    <row r="53" spans="1:40" s="123" customFormat="1" ht="15">
      <c r="B53" s="153" t="s">
        <v>98</v>
      </c>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24"/>
      <c r="AL53" s="124"/>
      <c r="AM53" s="124"/>
    </row>
    <row r="54" spans="1:40" s="92" customFormat="1" ht="78.75" customHeight="1">
      <c r="A54" s="90">
        <v>16</v>
      </c>
      <c r="B54" s="132" t="s">
        <v>113</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132"/>
      <c r="AD54" s="132"/>
      <c r="AE54" s="132"/>
      <c r="AF54" s="132"/>
      <c r="AG54" s="132"/>
      <c r="AH54" s="132"/>
      <c r="AI54" s="132"/>
      <c r="AJ54" s="132"/>
      <c r="AK54" s="133"/>
      <c r="AL54" s="133"/>
      <c r="AM54" s="133"/>
    </row>
    <row r="55" spans="1:40" s="4" customFormat="1" ht="19.5" customHeight="1">
      <c r="B55" s="23"/>
      <c r="C55" s="38"/>
      <c r="D55" s="38"/>
      <c r="E55" s="38"/>
      <c r="F55" s="38"/>
      <c r="G55" s="38"/>
      <c r="H55" s="38"/>
      <c r="I55" s="38"/>
      <c r="K55" s="27"/>
      <c r="L55" s="27"/>
      <c r="M55" s="27"/>
      <c r="N55" s="91"/>
      <c r="O55" s="141">
        <v>104</v>
      </c>
      <c r="P55" s="141"/>
      <c r="Q55" s="141"/>
      <c r="R55" s="141"/>
      <c r="S55" s="6" t="s">
        <v>32</v>
      </c>
      <c r="T55" s="31"/>
      <c r="U55" s="31"/>
      <c r="V55" s="142" t="s">
        <v>9</v>
      </c>
      <c r="W55" s="142"/>
      <c r="X55" s="142"/>
      <c r="Y55" s="141">
        <v>34520.31</v>
      </c>
      <c r="Z55" s="141"/>
      <c r="AA55" s="141"/>
      <c r="AB55" s="141"/>
      <c r="AC55" s="6"/>
      <c r="AD55" s="6" t="s">
        <v>33</v>
      </c>
      <c r="AE55" s="6"/>
      <c r="AF55" s="6"/>
      <c r="AG55" s="6"/>
      <c r="AH55" s="143" t="s">
        <v>11</v>
      </c>
      <c r="AI55" s="143"/>
      <c r="AK55" s="144">
        <f>ROUND(O55*Y55/100,0)</f>
        <v>35901</v>
      </c>
      <c r="AL55" s="144"/>
      <c r="AM55" s="144"/>
      <c r="AN55" s="11" t="s">
        <v>12</v>
      </c>
    </row>
    <row r="56" spans="1:40" s="123" customFormat="1" ht="19.5" customHeight="1">
      <c r="B56" s="146" t="s">
        <v>114</v>
      </c>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46"/>
      <c r="AB56" s="146"/>
      <c r="AC56" s="146"/>
      <c r="AD56" s="146"/>
      <c r="AE56" s="146"/>
      <c r="AF56" s="146"/>
      <c r="AG56" s="146"/>
      <c r="AH56" s="146"/>
      <c r="AI56" s="146"/>
      <c r="AJ56" s="146"/>
      <c r="AK56" s="124"/>
      <c r="AL56" s="124"/>
      <c r="AM56" s="124"/>
    </row>
    <row r="57" spans="1:40" s="15" customFormat="1" ht="24.75" customHeight="1">
      <c r="A57" s="12">
        <v>17</v>
      </c>
      <c r="B57" s="13" t="s">
        <v>40</v>
      </c>
      <c r="C57" s="14"/>
      <c r="D57" s="14"/>
      <c r="E57" s="14"/>
      <c r="F57" s="14"/>
      <c r="G57" s="14"/>
      <c r="H57" s="14"/>
      <c r="I57" s="14"/>
      <c r="J57" s="14"/>
      <c r="K57" s="14"/>
      <c r="L57" s="14"/>
      <c r="M57" s="14"/>
      <c r="N57" s="72"/>
      <c r="O57" s="65"/>
      <c r="P57" s="65"/>
      <c r="Q57" s="65"/>
      <c r="R57" s="65"/>
      <c r="AK57" s="147"/>
      <c r="AL57" s="147"/>
      <c r="AM57" s="147"/>
    </row>
    <row r="58" spans="1:40" s="4" customFormat="1" ht="19.5" customHeight="1">
      <c r="H58" s="30"/>
      <c r="K58" s="27"/>
      <c r="L58" s="27"/>
      <c r="M58" s="27"/>
      <c r="N58" s="67"/>
      <c r="O58" s="141">
        <v>2413</v>
      </c>
      <c r="P58" s="141"/>
      <c r="Q58" s="141"/>
      <c r="R58" s="141"/>
      <c r="S58" s="6" t="s">
        <v>32</v>
      </c>
      <c r="T58" s="31"/>
      <c r="U58" s="31"/>
      <c r="V58" s="142" t="s">
        <v>9</v>
      </c>
      <c r="W58" s="142"/>
      <c r="X58" s="142"/>
      <c r="Y58" s="141">
        <v>2197.52</v>
      </c>
      <c r="Z58" s="141"/>
      <c r="AA58" s="141"/>
      <c r="AB58" s="141"/>
      <c r="AC58" s="6"/>
      <c r="AD58" s="6" t="s">
        <v>33</v>
      </c>
      <c r="AE58" s="6"/>
      <c r="AF58" s="6"/>
      <c r="AG58" s="6"/>
      <c r="AH58" s="143" t="s">
        <v>11</v>
      </c>
      <c r="AI58" s="143"/>
      <c r="AK58" s="144">
        <f>ROUND(O58*Y58/100,0)</f>
        <v>53026</v>
      </c>
      <c r="AL58" s="144"/>
      <c r="AM58" s="144"/>
      <c r="AN58" s="11" t="s">
        <v>12</v>
      </c>
    </row>
    <row r="59" spans="1:40" s="123" customFormat="1" ht="19.5" customHeight="1">
      <c r="B59" s="153" t="s">
        <v>99</v>
      </c>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24"/>
      <c r="AL59" s="124"/>
      <c r="AM59" s="124"/>
    </row>
    <row r="60" spans="1:40" s="39" customFormat="1" ht="30" customHeight="1">
      <c r="A60" s="2">
        <v>18</v>
      </c>
      <c r="B60" s="132" t="s">
        <v>41</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32"/>
      <c r="AD60" s="132"/>
      <c r="AE60" s="132"/>
      <c r="AF60" s="132"/>
      <c r="AG60" s="132"/>
      <c r="AH60" s="132"/>
      <c r="AI60" s="132"/>
      <c r="AJ60" s="132"/>
      <c r="AK60" s="133"/>
      <c r="AL60" s="133"/>
      <c r="AM60" s="133"/>
    </row>
    <row r="61" spans="1:40" s="4" customFormat="1" ht="19.5" customHeight="1">
      <c r="H61" s="30"/>
      <c r="K61" s="27"/>
      <c r="L61" s="27"/>
      <c r="M61" s="27"/>
      <c r="N61" s="67"/>
      <c r="O61" s="141">
        <v>330</v>
      </c>
      <c r="P61" s="141"/>
      <c r="Q61" s="141"/>
      <c r="R61" s="141"/>
      <c r="S61" s="6" t="s">
        <v>32</v>
      </c>
      <c r="T61" s="31"/>
      <c r="U61" s="31"/>
      <c r="V61" s="142" t="s">
        <v>9</v>
      </c>
      <c r="W61" s="142"/>
      <c r="X61" s="142"/>
      <c r="Y61" s="155">
        <v>27678.86</v>
      </c>
      <c r="Z61" s="155"/>
      <c r="AA61" s="155"/>
      <c r="AB61" s="155"/>
      <c r="AC61" s="6"/>
      <c r="AD61" s="6" t="s">
        <v>33</v>
      </c>
      <c r="AE61" s="6"/>
      <c r="AF61" s="6"/>
      <c r="AG61" s="6"/>
      <c r="AH61" s="143" t="s">
        <v>11</v>
      </c>
      <c r="AI61" s="143"/>
      <c r="AK61" s="144">
        <f>ROUND(O61*Y61/100,0)</f>
        <v>91340</v>
      </c>
      <c r="AL61" s="144"/>
      <c r="AM61" s="144"/>
      <c r="AN61" s="11" t="s">
        <v>12</v>
      </c>
    </row>
    <row r="62" spans="1:40" s="123" customFormat="1" ht="19.5" customHeight="1">
      <c r="B62" s="146" t="s">
        <v>100</v>
      </c>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c r="AD62" s="146"/>
      <c r="AE62" s="146"/>
      <c r="AF62" s="146"/>
      <c r="AG62" s="146"/>
      <c r="AH62" s="146"/>
      <c r="AI62" s="146"/>
      <c r="AJ62" s="146"/>
      <c r="AK62" s="124"/>
      <c r="AL62" s="124"/>
      <c r="AM62" s="124"/>
    </row>
    <row r="63" spans="1:40" s="39" customFormat="1" ht="30" customHeight="1">
      <c r="A63" s="2">
        <v>19</v>
      </c>
      <c r="B63" s="132" t="s">
        <v>86</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3"/>
      <c r="AL63" s="133"/>
      <c r="AM63" s="133"/>
    </row>
    <row r="64" spans="1:40" s="4" customFormat="1" ht="19.5" customHeight="1">
      <c r="B64" s="23"/>
      <c r="C64" s="38"/>
      <c r="D64" s="38"/>
      <c r="E64" s="38"/>
      <c r="F64" s="38"/>
      <c r="G64" s="38"/>
      <c r="H64" s="38"/>
      <c r="I64" s="38"/>
      <c r="K64" s="27"/>
      <c r="L64" s="27"/>
      <c r="M64" s="27"/>
      <c r="N64" s="67"/>
      <c r="O64" s="141">
        <v>586</v>
      </c>
      <c r="P64" s="141"/>
      <c r="Q64" s="141"/>
      <c r="R64" s="141"/>
      <c r="S64" s="6" t="s">
        <v>32</v>
      </c>
      <c r="T64" s="31"/>
      <c r="U64" s="31"/>
      <c r="V64" s="142" t="s">
        <v>9</v>
      </c>
      <c r="W64" s="142"/>
      <c r="X64" s="142"/>
      <c r="Y64" s="141">
        <v>3056.35</v>
      </c>
      <c r="Z64" s="141"/>
      <c r="AA64" s="141"/>
      <c r="AB64" s="141"/>
      <c r="AC64" s="6"/>
      <c r="AD64" s="6" t="s">
        <v>33</v>
      </c>
      <c r="AE64" s="6"/>
      <c r="AF64" s="6"/>
      <c r="AG64" s="6"/>
      <c r="AH64" s="143" t="s">
        <v>11</v>
      </c>
      <c r="AI64" s="143"/>
      <c r="AK64" s="144">
        <f>ROUND(O64*Y64/100,0)</f>
        <v>17910</v>
      </c>
      <c r="AL64" s="144"/>
      <c r="AM64" s="144"/>
      <c r="AN64" s="11" t="s">
        <v>12</v>
      </c>
    </row>
    <row r="65" spans="1:42" s="123" customFormat="1" ht="19.5" customHeight="1">
      <c r="B65" s="146" t="s">
        <v>101</v>
      </c>
      <c r="C65" s="146"/>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24"/>
      <c r="AL65" s="124"/>
      <c r="AM65" s="124"/>
    </row>
    <row r="66" spans="1:42" s="85" customFormat="1" ht="37.5" customHeight="1">
      <c r="A66" s="82">
        <v>20</v>
      </c>
      <c r="B66" s="132" t="s">
        <v>42</v>
      </c>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3"/>
      <c r="AL66" s="133"/>
      <c r="AM66" s="133"/>
    </row>
    <row r="67" spans="1:42" s="4" customFormat="1" ht="19.5" customHeight="1">
      <c r="B67" s="23"/>
      <c r="C67" s="38"/>
      <c r="D67" s="38"/>
      <c r="E67" s="38"/>
      <c r="F67" s="38"/>
      <c r="G67" s="38"/>
      <c r="H67" s="38"/>
      <c r="I67" s="38"/>
      <c r="K67" s="27"/>
      <c r="L67" s="27"/>
      <c r="M67" s="27"/>
      <c r="N67" s="83"/>
      <c r="O67" s="141">
        <v>12</v>
      </c>
      <c r="P67" s="141"/>
      <c r="Q67" s="141"/>
      <c r="R67" s="141"/>
      <c r="S67" s="6" t="s">
        <v>32</v>
      </c>
      <c r="T67" s="31"/>
      <c r="U67" s="31"/>
      <c r="V67" s="142" t="s">
        <v>9</v>
      </c>
      <c r="W67" s="142"/>
      <c r="X67" s="142"/>
      <c r="Y67" s="141">
        <v>3275.5</v>
      </c>
      <c r="Z67" s="141"/>
      <c r="AA67" s="141"/>
      <c r="AB67" s="141"/>
      <c r="AC67" s="6"/>
      <c r="AD67" s="6" t="s">
        <v>33</v>
      </c>
      <c r="AE67" s="6"/>
      <c r="AF67" s="6"/>
      <c r="AG67" s="6"/>
      <c r="AH67" s="143" t="s">
        <v>11</v>
      </c>
      <c r="AI67" s="143"/>
      <c r="AK67" s="144">
        <f>ROUND(O67*Y67/100,0)</f>
        <v>393</v>
      </c>
      <c r="AL67" s="144"/>
      <c r="AM67" s="144"/>
      <c r="AN67" s="11" t="s">
        <v>12</v>
      </c>
    </row>
    <row r="68" spans="1:42" s="123" customFormat="1" ht="19.5" customHeight="1">
      <c r="B68" s="153" t="s">
        <v>102</v>
      </c>
      <c r="C68" s="153"/>
      <c r="D68" s="153"/>
      <c r="E68" s="153"/>
      <c r="F68" s="153"/>
      <c r="G68" s="153"/>
      <c r="H68" s="153"/>
      <c r="I68" s="153"/>
      <c r="J68" s="153"/>
      <c r="K68" s="153"/>
      <c r="L68" s="153"/>
      <c r="M68" s="153"/>
      <c r="N68" s="153"/>
      <c r="O68" s="153"/>
      <c r="P68" s="153"/>
      <c r="Q68" s="153"/>
      <c r="R68" s="153"/>
      <c r="S68" s="153"/>
      <c r="T68" s="153"/>
      <c r="U68" s="153"/>
      <c r="V68" s="153"/>
      <c r="W68" s="153"/>
      <c r="X68" s="153"/>
      <c r="Y68" s="153"/>
      <c r="Z68" s="153"/>
      <c r="AA68" s="153"/>
      <c r="AB68" s="153"/>
      <c r="AC68" s="153"/>
      <c r="AD68" s="153"/>
      <c r="AE68" s="153"/>
      <c r="AF68" s="153"/>
      <c r="AG68" s="153"/>
      <c r="AH68" s="153"/>
      <c r="AI68" s="153"/>
      <c r="AJ68" s="153"/>
      <c r="AK68" s="124"/>
      <c r="AL68" s="124"/>
      <c r="AM68" s="124"/>
    </row>
    <row r="69" spans="1:42" s="15" customFormat="1" ht="19.5" customHeight="1">
      <c r="A69" s="12">
        <v>21</v>
      </c>
      <c r="B69" s="13" t="s">
        <v>43</v>
      </c>
      <c r="C69" s="13"/>
      <c r="D69" s="13"/>
      <c r="E69" s="13"/>
      <c r="F69" s="13"/>
      <c r="G69" s="13"/>
      <c r="H69" s="13"/>
      <c r="I69" s="13"/>
      <c r="J69" s="13"/>
      <c r="K69" s="13"/>
      <c r="L69" s="13"/>
      <c r="M69" s="13"/>
      <c r="N69" s="68"/>
      <c r="O69" s="68"/>
      <c r="P69" s="68"/>
      <c r="Q69" s="68"/>
      <c r="R69" s="68"/>
      <c r="S69" s="13"/>
      <c r="T69" s="13"/>
      <c r="U69" s="13"/>
      <c r="V69" s="13"/>
      <c r="W69" s="13"/>
      <c r="X69" s="13"/>
      <c r="Y69" s="13"/>
      <c r="Z69" s="13"/>
      <c r="AA69" s="13"/>
      <c r="AB69" s="13"/>
      <c r="AC69" s="13"/>
      <c r="AD69" s="13"/>
      <c r="AE69" s="13"/>
      <c r="AF69" s="13"/>
      <c r="AG69" s="13"/>
      <c r="AH69" s="13"/>
      <c r="AI69" s="13"/>
      <c r="AJ69" s="13"/>
      <c r="AK69" s="162"/>
      <c r="AL69" s="162"/>
      <c r="AM69" s="162"/>
    </row>
    <row r="70" spans="1:42" s="4" customFormat="1" ht="19.5" customHeight="1">
      <c r="B70" s="23"/>
      <c r="C70" s="38"/>
      <c r="D70" s="38"/>
      <c r="E70" s="38"/>
      <c r="F70" s="38"/>
      <c r="G70" s="38"/>
      <c r="H70" s="38"/>
      <c r="I70" s="38"/>
      <c r="K70" s="27"/>
      <c r="L70" s="27"/>
      <c r="M70" s="27"/>
      <c r="N70" s="67"/>
      <c r="O70" s="141">
        <v>24</v>
      </c>
      <c r="P70" s="141"/>
      <c r="Q70" s="141"/>
      <c r="R70" s="141"/>
      <c r="S70" s="6" t="s">
        <v>32</v>
      </c>
      <c r="T70" s="31"/>
      <c r="U70" s="31"/>
      <c r="V70" s="142" t="s">
        <v>9</v>
      </c>
      <c r="W70" s="142"/>
      <c r="X70" s="142"/>
      <c r="Y70" s="155">
        <v>58.11</v>
      </c>
      <c r="Z70" s="155"/>
      <c r="AA70" s="155"/>
      <c r="AB70" s="155"/>
      <c r="AC70" s="6"/>
      <c r="AD70" s="6" t="s">
        <v>44</v>
      </c>
      <c r="AE70" s="6"/>
      <c r="AF70" s="6"/>
      <c r="AG70" s="6"/>
      <c r="AH70" s="143" t="s">
        <v>11</v>
      </c>
      <c r="AI70" s="143"/>
      <c r="AK70" s="144">
        <f>ROUND(O70*Y70,0)</f>
        <v>1395</v>
      </c>
      <c r="AL70" s="144"/>
      <c r="AM70" s="144"/>
      <c r="AN70" s="11" t="s">
        <v>12</v>
      </c>
    </row>
    <row r="71" spans="1:42" s="123" customFormat="1" ht="19.5" customHeight="1">
      <c r="B71" s="153" t="s">
        <v>103</v>
      </c>
      <c r="C71" s="153"/>
      <c r="D71" s="153"/>
      <c r="E71" s="153"/>
      <c r="F71" s="153"/>
      <c r="G71" s="153"/>
      <c r="H71" s="153"/>
      <c r="I71" s="153"/>
      <c r="J71" s="153"/>
      <c r="K71" s="153"/>
      <c r="L71" s="153"/>
      <c r="M71" s="153"/>
      <c r="N71" s="153"/>
      <c r="O71" s="153"/>
      <c r="P71" s="153"/>
      <c r="Q71" s="153"/>
      <c r="R71" s="153"/>
      <c r="S71" s="153"/>
      <c r="T71" s="153"/>
      <c r="U71" s="153"/>
      <c r="V71" s="153"/>
      <c r="W71" s="153"/>
      <c r="X71" s="153"/>
      <c r="Y71" s="153"/>
      <c r="Z71" s="153"/>
      <c r="AA71" s="153"/>
      <c r="AB71" s="153"/>
      <c r="AC71" s="153"/>
      <c r="AD71" s="153"/>
      <c r="AE71" s="153"/>
      <c r="AF71" s="153"/>
      <c r="AG71" s="153"/>
      <c r="AH71" s="153"/>
      <c r="AI71" s="153"/>
      <c r="AJ71" s="153"/>
      <c r="AK71" s="124"/>
      <c r="AL71" s="124"/>
      <c r="AM71" s="124"/>
    </row>
    <row r="72" spans="1:42" s="15" customFormat="1" ht="33.75" customHeight="1">
      <c r="A72" s="2">
        <v>22</v>
      </c>
      <c r="B72" s="132" t="s">
        <v>45</v>
      </c>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32"/>
      <c r="AD72" s="132"/>
      <c r="AE72" s="132"/>
      <c r="AF72" s="132"/>
      <c r="AG72" s="132"/>
      <c r="AH72" s="132"/>
      <c r="AI72" s="132"/>
      <c r="AJ72" s="132"/>
      <c r="AK72" s="162"/>
      <c r="AL72" s="162"/>
      <c r="AM72" s="162"/>
    </row>
    <row r="73" spans="1:42" s="4" customFormat="1" ht="19.5" customHeight="1">
      <c r="B73" s="23"/>
      <c r="C73" s="38"/>
      <c r="D73" s="38"/>
      <c r="E73" s="38"/>
      <c r="F73" s="38"/>
      <c r="G73" s="38"/>
      <c r="H73" s="38"/>
      <c r="I73" s="38"/>
      <c r="K73" s="27"/>
      <c r="L73" s="27"/>
      <c r="M73" s="27"/>
      <c r="N73" s="67"/>
      <c r="O73" s="141">
        <v>11</v>
      </c>
      <c r="P73" s="141"/>
      <c r="Q73" s="141"/>
      <c r="R73" s="141"/>
      <c r="S73" s="6" t="s">
        <v>34</v>
      </c>
      <c r="T73" s="31"/>
      <c r="U73" s="31"/>
      <c r="V73" s="142" t="s">
        <v>9</v>
      </c>
      <c r="W73" s="142"/>
      <c r="X73" s="142"/>
      <c r="Y73" s="141">
        <v>70.34</v>
      </c>
      <c r="Z73" s="141"/>
      <c r="AA73" s="141"/>
      <c r="AB73" s="141"/>
      <c r="AC73" s="6"/>
      <c r="AD73" s="6" t="s">
        <v>35</v>
      </c>
      <c r="AE73" s="6"/>
      <c r="AF73" s="6"/>
      <c r="AG73" s="6"/>
      <c r="AH73" s="143" t="s">
        <v>11</v>
      </c>
      <c r="AI73" s="143"/>
      <c r="AK73" s="144">
        <f>ROUND(O73*Y73,0)</f>
        <v>774</v>
      </c>
      <c r="AL73" s="144"/>
      <c r="AM73" s="144"/>
      <c r="AN73" s="11" t="s">
        <v>12</v>
      </c>
    </row>
    <row r="74" spans="1:42" s="123" customFormat="1" ht="19.5" customHeight="1">
      <c r="B74" s="153" t="s">
        <v>104</v>
      </c>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c r="AA74" s="153"/>
      <c r="AB74" s="153"/>
      <c r="AC74" s="153"/>
      <c r="AD74" s="153"/>
      <c r="AE74" s="153"/>
      <c r="AF74" s="153"/>
      <c r="AG74" s="153"/>
      <c r="AH74" s="153"/>
      <c r="AI74" s="153"/>
      <c r="AJ74" s="153"/>
      <c r="AK74" s="124"/>
      <c r="AL74" s="124"/>
      <c r="AM74" s="124"/>
    </row>
    <row r="75" spans="1:42" s="15" customFormat="1" ht="19.5" customHeight="1">
      <c r="A75" s="12">
        <v>23</v>
      </c>
      <c r="B75" s="13" t="s">
        <v>46</v>
      </c>
      <c r="C75" s="13"/>
      <c r="D75" s="13"/>
      <c r="E75" s="13"/>
      <c r="F75" s="13"/>
      <c r="G75" s="13"/>
      <c r="H75" s="13"/>
      <c r="I75" s="13"/>
      <c r="J75" s="13"/>
      <c r="K75" s="13"/>
      <c r="L75" s="13"/>
      <c r="M75" s="13"/>
      <c r="N75" s="68"/>
      <c r="O75" s="68"/>
      <c r="P75" s="68"/>
      <c r="Q75" s="68"/>
      <c r="R75" s="68"/>
      <c r="S75" s="13"/>
      <c r="T75" s="13"/>
      <c r="U75" s="13"/>
      <c r="V75" s="13"/>
      <c r="W75" s="13"/>
      <c r="X75" s="13"/>
      <c r="Y75" s="13"/>
      <c r="Z75" s="13"/>
      <c r="AA75" s="13"/>
      <c r="AB75" s="13"/>
      <c r="AC75" s="13"/>
      <c r="AD75" s="13"/>
      <c r="AE75" s="13"/>
      <c r="AF75" s="13"/>
      <c r="AG75" s="13"/>
      <c r="AH75" s="13"/>
      <c r="AI75" s="13"/>
      <c r="AJ75" s="13"/>
      <c r="AK75" s="162"/>
      <c r="AL75" s="162"/>
      <c r="AM75" s="162"/>
    </row>
    <row r="76" spans="1:42" s="4" customFormat="1" ht="19.5" customHeight="1">
      <c r="B76" s="23"/>
      <c r="C76" s="38"/>
      <c r="D76" s="38"/>
      <c r="E76" s="38"/>
      <c r="F76" s="38"/>
      <c r="G76" s="38"/>
      <c r="H76" s="38"/>
      <c r="I76" s="38"/>
      <c r="K76" s="27"/>
      <c r="L76" s="27"/>
      <c r="M76" s="27"/>
      <c r="N76" s="67"/>
      <c r="O76" s="141">
        <v>320</v>
      </c>
      <c r="P76" s="141"/>
      <c r="Q76" s="141"/>
      <c r="R76" s="141"/>
      <c r="S76" s="6" t="s">
        <v>32</v>
      </c>
      <c r="T76" s="31"/>
      <c r="U76" s="31"/>
      <c r="V76" s="142" t="s">
        <v>9</v>
      </c>
      <c r="W76" s="142"/>
      <c r="X76" s="142"/>
      <c r="Y76" s="141">
        <v>829.95</v>
      </c>
      <c r="Z76" s="141"/>
      <c r="AA76" s="141"/>
      <c r="AB76" s="141"/>
      <c r="AC76" s="6"/>
      <c r="AD76" s="6" t="s">
        <v>33</v>
      </c>
      <c r="AE76" s="6"/>
      <c r="AF76" s="6"/>
      <c r="AG76" s="6"/>
      <c r="AH76" s="143" t="s">
        <v>11</v>
      </c>
      <c r="AI76" s="143"/>
      <c r="AK76" s="144">
        <f>ROUND(O76*Y76/100,0)</f>
        <v>2656</v>
      </c>
      <c r="AL76" s="144"/>
      <c r="AM76" s="144"/>
      <c r="AN76" s="11" t="s">
        <v>12</v>
      </c>
    </row>
    <row r="77" spans="1:42" s="123" customFormat="1" ht="19.5" customHeight="1">
      <c r="B77" s="153" t="s">
        <v>105</v>
      </c>
      <c r="C77" s="153"/>
      <c r="D77" s="153"/>
      <c r="E77" s="153"/>
      <c r="F77" s="153"/>
      <c r="G77" s="153"/>
      <c r="H77" s="153"/>
      <c r="I77" s="153"/>
      <c r="J77" s="153"/>
      <c r="K77" s="153"/>
      <c r="L77" s="153"/>
      <c r="M77" s="153"/>
      <c r="N77" s="153"/>
      <c r="O77" s="153"/>
      <c r="P77" s="153"/>
      <c r="Q77" s="153"/>
      <c r="R77" s="153"/>
      <c r="S77" s="153"/>
      <c r="T77" s="153"/>
      <c r="U77" s="153"/>
      <c r="V77" s="153"/>
      <c r="W77" s="153"/>
      <c r="X77" s="153"/>
      <c r="Y77" s="153"/>
      <c r="Z77" s="153"/>
      <c r="AA77" s="153"/>
      <c r="AB77" s="153"/>
      <c r="AC77" s="153"/>
      <c r="AD77" s="153"/>
      <c r="AE77" s="153"/>
      <c r="AF77" s="153"/>
      <c r="AG77" s="153"/>
      <c r="AH77" s="153"/>
      <c r="AI77" s="153"/>
      <c r="AJ77" s="153"/>
      <c r="AK77" s="124"/>
      <c r="AL77" s="124"/>
      <c r="AM77" s="124"/>
    </row>
    <row r="78" spans="1:42" s="32" customFormat="1" ht="19.5" customHeight="1">
      <c r="A78" s="84">
        <v>24</v>
      </c>
      <c r="B78" s="40" t="s">
        <v>47</v>
      </c>
      <c r="C78" s="40"/>
      <c r="D78" s="40"/>
      <c r="E78" s="40"/>
      <c r="F78" s="40"/>
      <c r="G78" s="40"/>
      <c r="H78" s="40"/>
      <c r="I78" s="40"/>
      <c r="J78" s="40"/>
      <c r="K78" s="40"/>
      <c r="L78" s="40"/>
      <c r="M78" s="40"/>
      <c r="N78" s="73"/>
      <c r="O78" s="73"/>
      <c r="P78" s="73"/>
      <c r="Q78" s="73"/>
      <c r="R78" s="73"/>
      <c r="S78" s="40"/>
      <c r="T78" s="40"/>
      <c r="U78" s="40"/>
      <c r="V78" s="40"/>
      <c r="W78" s="40"/>
      <c r="X78" s="40"/>
      <c r="Y78" s="40"/>
      <c r="Z78" s="40"/>
      <c r="AA78" s="40"/>
      <c r="AB78" s="40"/>
      <c r="AC78" s="40"/>
      <c r="AD78" s="40"/>
      <c r="AE78" s="40"/>
      <c r="AF78" s="40"/>
      <c r="AG78" s="40"/>
      <c r="AH78" s="40"/>
      <c r="AI78" s="40"/>
      <c r="AJ78" s="40"/>
      <c r="AK78" s="40"/>
      <c r="AL78" s="40"/>
      <c r="AM78" s="40"/>
      <c r="AN78" s="40"/>
    </row>
    <row r="79" spans="1:42" s="4" customFormat="1" ht="19.5" customHeight="1">
      <c r="B79" s="23"/>
      <c r="C79" s="38"/>
      <c r="D79" s="38"/>
      <c r="E79" s="38"/>
      <c r="F79" s="38"/>
      <c r="G79" s="38"/>
      <c r="H79" s="38"/>
      <c r="I79" s="38"/>
      <c r="K79" s="27"/>
      <c r="L79" s="27"/>
      <c r="M79" s="27"/>
      <c r="N79" s="67"/>
      <c r="O79" s="141">
        <v>1965</v>
      </c>
      <c r="P79" s="141"/>
      <c r="Q79" s="141"/>
      <c r="R79" s="141"/>
      <c r="S79" s="6" t="s">
        <v>32</v>
      </c>
      <c r="T79" s="31"/>
      <c r="U79" s="31"/>
      <c r="V79" s="7"/>
      <c r="W79" s="142" t="s">
        <v>9</v>
      </c>
      <c r="X79" s="142"/>
      <c r="Y79" s="142"/>
      <c r="Z79" s="141">
        <v>1276.53</v>
      </c>
      <c r="AA79" s="141"/>
      <c r="AB79" s="141"/>
      <c r="AC79" s="141"/>
      <c r="AD79" s="19"/>
      <c r="AE79" s="6" t="s">
        <v>33</v>
      </c>
      <c r="AF79" s="6"/>
      <c r="AG79" s="6"/>
      <c r="AH79" s="6"/>
      <c r="AI79" s="143" t="s">
        <v>11</v>
      </c>
      <c r="AJ79" s="143"/>
      <c r="AK79" s="144">
        <f>ROUND(O79*Z79/100,0)</f>
        <v>25084</v>
      </c>
      <c r="AL79" s="144"/>
      <c r="AM79" s="144"/>
      <c r="AN79" s="11" t="s">
        <v>12</v>
      </c>
      <c r="AP79" s="30"/>
    </row>
    <row r="80" spans="1:42" s="123" customFormat="1" ht="19.5" customHeight="1">
      <c r="B80" s="153" t="s">
        <v>107</v>
      </c>
      <c r="C80" s="153"/>
      <c r="D80" s="153"/>
      <c r="E80" s="153"/>
      <c r="F80" s="153"/>
      <c r="G80" s="153"/>
      <c r="H80" s="153"/>
      <c r="I80" s="153"/>
      <c r="J80" s="153"/>
      <c r="K80" s="153"/>
      <c r="L80" s="153"/>
      <c r="M80" s="153"/>
      <c r="N80" s="153"/>
      <c r="O80" s="153"/>
      <c r="P80" s="153"/>
      <c r="Q80" s="153"/>
      <c r="R80" s="153"/>
      <c r="S80" s="153"/>
      <c r="T80" s="153"/>
      <c r="U80" s="153"/>
      <c r="V80" s="153"/>
      <c r="W80" s="153"/>
      <c r="X80" s="153"/>
      <c r="Y80" s="153"/>
      <c r="Z80" s="153"/>
      <c r="AA80" s="153"/>
      <c r="AB80" s="153"/>
      <c r="AC80" s="153"/>
      <c r="AD80" s="153"/>
      <c r="AE80" s="153"/>
      <c r="AF80" s="153"/>
      <c r="AG80" s="153"/>
      <c r="AH80" s="153"/>
      <c r="AI80" s="153"/>
      <c r="AJ80" s="153"/>
      <c r="AK80" s="124"/>
      <c r="AL80" s="124"/>
      <c r="AM80" s="124"/>
    </row>
    <row r="81" spans="1:42" s="15" customFormat="1" ht="33" customHeight="1">
      <c r="A81" s="2">
        <v>25</v>
      </c>
      <c r="B81" s="132" t="s">
        <v>48</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62"/>
      <c r="AL81" s="162"/>
      <c r="AM81" s="162"/>
    </row>
    <row r="82" spans="1:42" s="4" customFormat="1" ht="19.5" customHeight="1">
      <c r="H82" s="30"/>
      <c r="K82" s="27"/>
      <c r="L82" s="27"/>
      <c r="M82" s="27"/>
      <c r="N82" s="67"/>
      <c r="O82" s="141">
        <v>384</v>
      </c>
      <c r="P82" s="141"/>
      <c r="Q82" s="141"/>
      <c r="R82" s="141"/>
      <c r="S82" s="6" t="s">
        <v>32</v>
      </c>
      <c r="T82" s="31"/>
      <c r="U82" s="31"/>
      <c r="V82" s="142" t="s">
        <v>9</v>
      </c>
      <c r="W82" s="142"/>
      <c r="X82" s="142"/>
      <c r="Y82" s="155">
        <v>1270.83</v>
      </c>
      <c r="Z82" s="155"/>
      <c r="AA82" s="155"/>
      <c r="AB82" s="155"/>
      <c r="AC82" s="6"/>
      <c r="AD82" s="6" t="s">
        <v>33</v>
      </c>
      <c r="AE82" s="6"/>
      <c r="AF82" s="6"/>
      <c r="AG82" s="6"/>
      <c r="AH82" s="143" t="s">
        <v>11</v>
      </c>
      <c r="AI82" s="143"/>
      <c r="AK82" s="144">
        <f>ROUND(O82*Y82/100,0)</f>
        <v>4880</v>
      </c>
      <c r="AL82" s="144"/>
      <c r="AM82" s="144"/>
      <c r="AN82" s="11" t="s">
        <v>12</v>
      </c>
      <c r="AO82" s="27"/>
    </row>
    <row r="83" spans="1:42" s="123" customFormat="1" ht="19.5" customHeight="1">
      <c r="B83" s="153" t="s">
        <v>106</v>
      </c>
      <c r="C83" s="153"/>
      <c r="D83" s="153"/>
      <c r="E83" s="153"/>
      <c r="F83" s="153"/>
      <c r="G83" s="153"/>
      <c r="H83" s="153"/>
      <c r="I83" s="153"/>
      <c r="J83" s="153"/>
      <c r="K83" s="153"/>
      <c r="L83" s="153"/>
      <c r="M83" s="153"/>
      <c r="N83" s="153"/>
      <c r="O83" s="153"/>
      <c r="P83" s="153"/>
      <c r="Q83" s="153"/>
      <c r="R83" s="153"/>
      <c r="S83" s="153"/>
      <c r="T83" s="153"/>
      <c r="U83" s="153"/>
      <c r="V83" s="153"/>
      <c r="W83" s="153"/>
      <c r="X83" s="153"/>
      <c r="Y83" s="153"/>
      <c r="Z83" s="153"/>
      <c r="AA83" s="153"/>
      <c r="AB83" s="153"/>
      <c r="AC83" s="153"/>
      <c r="AD83" s="153"/>
      <c r="AE83" s="153"/>
      <c r="AF83" s="153"/>
      <c r="AG83" s="153"/>
      <c r="AH83" s="153"/>
      <c r="AI83" s="153"/>
      <c r="AJ83" s="153"/>
      <c r="AK83" s="124"/>
      <c r="AL83" s="124"/>
      <c r="AM83" s="124"/>
    </row>
    <row r="84" spans="1:42" s="16" customFormat="1" ht="15">
      <c r="N84" s="57"/>
      <c r="O84" s="57"/>
      <c r="P84" s="57"/>
      <c r="Q84" s="57"/>
      <c r="R84" s="57"/>
      <c r="AC84" s="164" t="s">
        <v>14</v>
      </c>
      <c r="AD84" s="164"/>
      <c r="AE84" s="164"/>
      <c r="AF84" s="164"/>
      <c r="AG84" s="164"/>
      <c r="AH84" s="76" t="s">
        <v>11</v>
      </c>
      <c r="AI84" s="76"/>
      <c r="AJ84" s="74"/>
      <c r="AK84" s="165">
        <f>AK82+AK79+AK76+AK73+AK70+AK67+AK64+AK61+AK58+AK55+AK52+AK49+AK46+AK43+AK40+AK37+AK34+AK31+AK28+AK25+AK22+AK19+AK15+AK12+AK9+AK6</f>
        <v>752385</v>
      </c>
      <c r="AL84" s="165"/>
      <c r="AM84" s="165"/>
      <c r="AN84" s="74" t="s">
        <v>12</v>
      </c>
      <c r="AO84" s="163"/>
      <c r="AP84" s="163"/>
    </row>
    <row r="87" spans="1:42" ht="42" customHeight="1">
      <c r="A87" s="127" t="s">
        <v>148</v>
      </c>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9"/>
      <c r="AG87" s="129"/>
      <c r="AH87" s="129"/>
      <c r="AI87" s="129"/>
      <c r="AJ87" s="129"/>
      <c r="AK87" s="129"/>
      <c r="AL87" s="129"/>
      <c r="AM87" s="129"/>
      <c r="AN87" s="86"/>
      <c r="AO87" s="86"/>
    </row>
    <row r="88" spans="1:42" ht="13.5" thickBo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161" t="s">
        <v>14</v>
      </c>
      <c r="AD89" s="161"/>
      <c r="AE89" s="161"/>
      <c r="AF89" s="161"/>
      <c r="AG89" s="161"/>
      <c r="AH89" s="88" t="s">
        <v>11</v>
      </c>
      <c r="AI89" s="88"/>
      <c r="AJ89" s="160"/>
      <c r="AK89" s="160"/>
      <c r="AL89" s="160"/>
      <c r="AM89" s="160"/>
      <c r="AN89" s="158"/>
      <c r="AO89" s="158"/>
    </row>
    <row r="90" spans="1:42" ht="1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86"/>
      <c r="AF90" s="86"/>
      <c r="AG90" s="86"/>
      <c r="AH90" s="86"/>
      <c r="AI90" s="86"/>
      <c r="AJ90" s="86"/>
      <c r="AK90" s="86"/>
      <c r="AL90" s="86"/>
      <c r="AM90" s="86"/>
      <c r="AN90" s="86"/>
      <c r="AO90" s="86"/>
    </row>
    <row r="91" spans="1:42" ht="15.75">
      <c r="A91" s="128"/>
      <c r="B91" s="127" t="s">
        <v>149</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c r="AF91" s="129"/>
      <c r="AG91" s="129"/>
      <c r="AH91" s="129"/>
      <c r="AI91" s="129"/>
      <c r="AJ91" s="129"/>
      <c r="AK91" s="129"/>
      <c r="AL91" s="86"/>
      <c r="AM91" s="86"/>
      <c r="AN91" s="86"/>
      <c r="AO91" s="86"/>
    </row>
    <row r="92" spans="1:42" ht="15.7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c r="AF92" s="129"/>
      <c r="AG92" s="129"/>
      <c r="AH92" s="129"/>
      <c r="AI92" s="129"/>
      <c r="AJ92" s="129"/>
      <c r="AK92" s="129"/>
      <c r="AL92" s="86"/>
      <c r="AM92" s="86"/>
      <c r="AN92" s="86"/>
      <c r="AO92" s="86"/>
    </row>
    <row r="93" spans="1:42" ht="15.75">
      <c r="A93" s="128"/>
      <c r="B93" s="127" t="s">
        <v>150</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9"/>
      <c r="AF93" s="129"/>
      <c r="AG93" s="129"/>
      <c r="AH93" s="129"/>
      <c r="AI93" s="129"/>
      <c r="AJ93" s="129"/>
      <c r="AK93" s="129"/>
      <c r="AL93" s="86"/>
      <c r="AM93" s="86"/>
      <c r="AN93" s="86"/>
      <c r="AO93" s="86"/>
    </row>
    <row r="94" spans="1:42" ht="15.75">
      <c r="A94" s="130"/>
      <c r="B94" s="130"/>
      <c r="C94" s="130"/>
      <c r="D94" s="130"/>
      <c r="E94" s="130"/>
      <c r="F94" s="130"/>
      <c r="G94" s="130"/>
      <c r="H94" s="130"/>
      <c r="I94" s="130"/>
      <c r="J94" s="130"/>
      <c r="K94" s="130"/>
      <c r="L94" s="130"/>
      <c r="M94" s="130"/>
      <c r="N94" s="131"/>
      <c r="O94" s="131"/>
      <c r="P94" s="131"/>
      <c r="Q94" s="131"/>
      <c r="R94" s="131"/>
      <c r="S94" s="130"/>
      <c r="T94" s="130"/>
      <c r="U94" s="130"/>
      <c r="V94" s="130"/>
      <c r="W94" s="130"/>
      <c r="X94" s="130"/>
      <c r="Y94" s="130"/>
      <c r="Z94" s="130"/>
      <c r="AA94" s="130"/>
      <c r="AB94" s="130"/>
      <c r="AC94" s="130"/>
      <c r="AD94" s="130"/>
      <c r="AE94" s="94"/>
      <c r="AF94" s="94"/>
      <c r="AG94" s="94"/>
      <c r="AH94" s="94"/>
      <c r="AI94" s="94"/>
      <c r="AJ94" s="94"/>
      <c r="AK94" s="94"/>
    </row>
    <row r="95" spans="1:42" ht="15.75">
      <c r="A95" s="130"/>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9"/>
      <c r="AF95" s="129"/>
      <c r="AG95" s="129"/>
      <c r="AH95" s="129"/>
      <c r="AI95" s="129"/>
      <c r="AJ95" s="94"/>
      <c r="AK95" s="94"/>
    </row>
    <row r="96" spans="1:42">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row>
    <row r="97" spans="2:3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row>
    <row r="98" spans="2:3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row>
    <row r="99" spans="2:35" ht="15">
      <c r="B99" s="159" t="s">
        <v>108</v>
      </c>
      <c r="C99" s="159"/>
      <c r="D99" s="159"/>
      <c r="E99" s="159"/>
      <c r="F99" s="159"/>
      <c r="G99" s="159"/>
      <c r="H99" s="159"/>
      <c r="I99" s="159"/>
      <c r="J99" s="159"/>
      <c r="K99" s="159"/>
      <c r="L99" s="89"/>
      <c r="M99" s="89"/>
      <c r="N99" s="89"/>
      <c r="O99" s="89"/>
      <c r="P99" s="89"/>
      <c r="Q99" s="89"/>
      <c r="R99" s="89"/>
      <c r="S99" s="89"/>
      <c r="T99" s="89"/>
      <c r="U99" s="89"/>
      <c r="V99" s="89"/>
      <c r="W99" s="89"/>
      <c r="X99" s="89"/>
      <c r="Y99" s="89"/>
      <c r="Z99" s="89"/>
      <c r="AA99" s="89"/>
      <c r="AB99" s="89"/>
      <c r="AC99" s="89"/>
      <c r="AD99" s="89"/>
      <c r="AE99" s="89"/>
      <c r="AF99" s="89"/>
      <c r="AG99" s="89"/>
      <c r="AH99" s="89"/>
      <c r="AI99" s="86"/>
    </row>
    <row r="100" spans="2:35" ht="15">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row>
    <row r="101" spans="2:35" ht="15">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6"/>
    </row>
  </sheetData>
  <mergeCells count="229">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4:AG84"/>
    <mergeCell ref="AK84:AM84"/>
    <mergeCell ref="B68:AJ68"/>
    <mergeCell ref="B80:AJ80"/>
    <mergeCell ref="B81:AJ81"/>
    <mergeCell ref="AK81:AM81"/>
    <mergeCell ref="B62:AJ62"/>
    <mergeCell ref="O70:R70"/>
    <mergeCell ref="O73:R73"/>
    <mergeCell ref="B83:AJ83"/>
    <mergeCell ref="O79:R79"/>
    <mergeCell ref="W79:Y79"/>
    <mergeCell ref="Z79:AC79"/>
    <mergeCell ref="AI79:AJ79"/>
    <mergeCell ref="V70:X70"/>
    <mergeCell ref="Y70:AB70"/>
    <mergeCell ref="AH70:AI70"/>
    <mergeCell ref="AK70:AM70"/>
    <mergeCell ref="AK69:AM69"/>
    <mergeCell ref="B74:AJ74"/>
    <mergeCell ref="AK79:AM79"/>
    <mergeCell ref="AH67:AI67"/>
    <mergeCell ref="AK67:AM67"/>
    <mergeCell ref="AN89:AO89"/>
    <mergeCell ref="B99:K99"/>
    <mergeCell ref="AJ89:AM89"/>
    <mergeCell ref="AC89:AG89"/>
    <mergeCell ref="B71:AJ71"/>
    <mergeCell ref="B77:AJ77"/>
    <mergeCell ref="O76:R76"/>
    <mergeCell ref="V76:X76"/>
    <mergeCell ref="Y76:AB76"/>
    <mergeCell ref="AH76:AI76"/>
    <mergeCell ref="AK76:AM76"/>
    <mergeCell ref="B72:AJ72"/>
    <mergeCell ref="AK72:AM72"/>
    <mergeCell ref="AO84:AP84"/>
    <mergeCell ref="O82:R82"/>
    <mergeCell ref="V82:X82"/>
    <mergeCell ref="Y82:AB82"/>
    <mergeCell ref="AH82:AI82"/>
    <mergeCell ref="AK82:AM82"/>
    <mergeCell ref="AK75:AM75"/>
    <mergeCell ref="V73:X73"/>
    <mergeCell ref="Y73:AB73"/>
    <mergeCell ref="AH73:AI73"/>
    <mergeCell ref="AK73:AM73"/>
    <mergeCell ref="AK60:AM60"/>
    <mergeCell ref="O67:R67"/>
    <mergeCell ref="B66:AJ66"/>
    <mergeCell ref="AK66:AM66"/>
    <mergeCell ref="AH58:AI58"/>
    <mergeCell ref="AK58:AM58"/>
    <mergeCell ref="O58:R58"/>
    <mergeCell ref="V58:X58"/>
    <mergeCell ref="Y58:AB58"/>
    <mergeCell ref="O64:R64"/>
    <mergeCell ref="V64:X64"/>
    <mergeCell ref="Y64:AB64"/>
    <mergeCell ref="AH64:AI64"/>
    <mergeCell ref="AK64:AM64"/>
    <mergeCell ref="B63:AJ63"/>
    <mergeCell ref="AK63:AM63"/>
    <mergeCell ref="V61:X61"/>
    <mergeCell ref="Y61:AB61"/>
    <mergeCell ref="AH61:AI61"/>
    <mergeCell ref="AK61:AM61"/>
    <mergeCell ref="O61:R61"/>
    <mergeCell ref="B65:AJ65"/>
    <mergeCell ref="V67:X67"/>
    <mergeCell ref="Y67:AB67"/>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81" t="s">
        <v>81</v>
      </c>
      <c r="B1" s="181"/>
      <c r="C1" s="181"/>
      <c r="D1" s="181"/>
      <c r="E1" s="181"/>
      <c r="F1" s="181"/>
      <c r="G1" s="181"/>
      <c r="H1" s="181"/>
      <c r="I1" s="181"/>
      <c r="J1" s="181"/>
      <c r="K1" s="181"/>
      <c r="L1" s="181"/>
      <c r="M1" s="181"/>
      <c r="N1" s="181"/>
      <c r="O1" s="181"/>
      <c r="P1" s="181"/>
      <c r="Q1" s="181"/>
      <c r="R1" s="181"/>
      <c r="S1" s="181"/>
      <c r="T1" s="181"/>
      <c r="U1" s="181"/>
      <c r="V1" s="181"/>
      <c r="W1" s="181"/>
      <c r="X1" s="181"/>
      <c r="Y1" s="181"/>
      <c r="Z1" s="181"/>
      <c r="AA1" s="181"/>
      <c r="AB1" s="181"/>
      <c r="AC1" s="181"/>
      <c r="AD1" s="181"/>
      <c r="AE1" s="181"/>
      <c r="AF1" s="181"/>
      <c r="AG1" s="181"/>
      <c r="AH1" s="181"/>
      <c r="AI1" s="181"/>
      <c r="AJ1" s="181"/>
      <c r="AK1" s="181"/>
      <c r="AL1" s="181"/>
      <c r="AM1" s="181"/>
    </row>
    <row r="2" spans="1:40" s="1" customFormat="1" ht="20.25">
      <c r="A2" s="182" t="s">
        <v>83</v>
      </c>
      <c r="B2" s="182"/>
      <c r="C2" s="182"/>
      <c r="D2" s="182"/>
      <c r="E2" s="182"/>
      <c r="F2" s="182"/>
      <c r="G2" s="182"/>
      <c r="H2" s="182"/>
      <c r="I2" s="182"/>
      <c r="J2" s="182"/>
      <c r="K2" s="182"/>
      <c r="L2" s="182"/>
      <c r="M2" s="182"/>
      <c r="N2" s="182"/>
      <c r="O2" s="182"/>
      <c r="P2" s="182"/>
      <c r="Q2" s="182"/>
      <c r="R2" s="182"/>
      <c r="S2" s="182"/>
      <c r="T2" s="182"/>
      <c r="U2" s="182"/>
      <c r="V2" s="182"/>
      <c r="W2" s="182"/>
      <c r="X2" s="182"/>
      <c r="Y2" s="182"/>
      <c r="Z2" s="182"/>
      <c r="AA2" s="182"/>
      <c r="AB2" s="182"/>
      <c r="AC2" s="182"/>
      <c r="AD2" s="182"/>
      <c r="AE2" s="182"/>
      <c r="AF2" s="182"/>
      <c r="AG2" s="182"/>
      <c r="AH2" s="182"/>
      <c r="AI2" s="182"/>
      <c r="AJ2" s="182"/>
      <c r="AK2" s="182"/>
      <c r="AL2" s="182"/>
      <c r="AM2" s="182"/>
    </row>
    <row r="3" spans="1:40" ht="20.25" customHeight="1">
      <c r="A3" s="168" t="s">
        <v>49</v>
      </c>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row>
    <row r="4" spans="1:40" s="43" customFormat="1" ht="33.75" customHeight="1" thickBot="1">
      <c r="A4" s="169" t="s">
        <v>0</v>
      </c>
      <c r="B4" s="169"/>
      <c r="C4" s="169"/>
      <c r="D4" s="169"/>
      <c r="E4" s="170" t="s">
        <v>50</v>
      </c>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42"/>
      <c r="AN4" s="42"/>
    </row>
    <row r="5" spans="1:40" s="75" customFormat="1" ht="17.25" customHeight="1" thickTop="1" thickBot="1">
      <c r="A5" s="62" t="s">
        <v>1</v>
      </c>
      <c r="B5" s="172" t="s">
        <v>2</v>
      </c>
      <c r="C5" s="173"/>
      <c r="D5" s="173"/>
      <c r="E5" s="173"/>
      <c r="F5" s="173"/>
      <c r="G5" s="173"/>
      <c r="H5" s="173"/>
      <c r="I5" s="173"/>
      <c r="J5" s="173"/>
      <c r="K5" s="173"/>
      <c r="L5" s="174"/>
      <c r="M5" s="172" t="s">
        <v>3</v>
      </c>
      <c r="N5" s="173"/>
      <c r="O5" s="173"/>
      <c r="P5" s="173"/>
      <c r="Q5" s="173"/>
      <c r="R5" s="173"/>
      <c r="S5" s="173"/>
      <c r="T5" s="174"/>
      <c r="U5" s="172" t="s">
        <v>4</v>
      </c>
      <c r="V5" s="173"/>
      <c r="W5" s="173"/>
      <c r="X5" s="173"/>
      <c r="Y5" s="173"/>
      <c r="Z5" s="174"/>
      <c r="AA5" s="172" t="s">
        <v>5</v>
      </c>
      <c r="AB5" s="173"/>
      <c r="AC5" s="173"/>
      <c r="AD5" s="173"/>
      <c r="AE5" s="173"/>
      <c r="AF5" s="174"/>
      <c r="AG5" s="172" t="s">
        <v>6</v>
      </c>
      <c r="AH5" s="173"/>
      <c r="AI5" s="173"/>
      <c r="AJ5" s="173"/>
      <c r="AK5" s="173"/>
      <c r="AL5" s="174"/>
    </row>
    <row r="6" spans="1:40" s="3" customFormat="1" ht="81.75" customHeight="1" thickTop="1">
      <c r="A6" s="2">
        <v>1</v>
      </c>
      <c r="B6" s="166" t="s">
        <v>51</v>
      </c>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c r="AD6" s="166"/>
      <c r="AE6" s="166"/>
      <c r="AF6" s="166"/>
      <c r="AG6" s="166"/>
      <c r="AH6" s="166"/>
      <c r="AI6" s="167"/>
      <c r="AJ6" s="167"/>
      <c r="AK6" s="167"/>
    </row>
    <row r="7" spans="1:40" s="22" customFormat="1" ht="15">
      <c r="A7" s="33"/>
      <c r="M7" s="5"/>
      <c r="N7" s="6"/>
      <c r="O7" s="144">
        <v>9</v>
      </c>
      <c r="P7" s="144"/>
      <c r="Q7" s="175" t="s">
        <v>52</v>
      </c>
      <c r="R7" s="175"/>
      <c r="S7" s="6"/>
      <c r="T7" s="7"/>
      <c r="U7" s="142" t="s">
        <v>9</v>
      </c>
      <c r="V7" s="142"/>
      <c r="W7" s="142"/>
      <c r="X7" s="155">
        <v>4846.6000000000004</v>
      </c>
      <c r="Y7" s="155"/>
      <c r="Z7" s="155"/>
      <c r="AA7" s="155"/>
      <c r="AB7" s="6"/>
      <c r="AC7" s="28" t="s">
        <v>53</v>
      </c>
      <c r="AD7" s="6"/>
      <c r="AE7" s="6"/>
      <c r="AF7" s="6"/>
      <c r="AG7" s="143" t="s">
        <v>11</v>
      </c>
      <c r="AH7" s="143"/>
      <c r="AI7" s="144">
        <f>ROUND(O7*X7,0)</f>
        <v>43619</v>
      </c>
      <c r="AJ7" s="144"/>
      <c r="AK7" s="144"/>
      <c r="AL7" s="11" t="s">
        <v>12</v>
      </c>
    </row>
    <row r="8" spans="1:40" s="19" customFormat="1" ht="15">
      <c r="A8" s="4"/>
      <c r="B8" s="176" t="s">
        <v>82</v>
      </c>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44"/>
      <c r="AJ8" s="44"/>
      <c r="AK8" s="44"/>
      <c r="AL8" s="45"/>
    </row>
    <row r="9" spans="1:40" s="3" customFormat="1" ht="101.25" customHeight="1">
      <c r="A9" s="2">
        <v>2</v>
      </c>
      <c r="B9" s="166" t="s">
        <v>54</v>
      </c>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7"/>
      <c r="AJ9" s="167"/>
      <c r="AK9" s="167"/>
    </row>
    <row r="10" spans="1:40" s="22" customFormat="1" ht="17.25" customHeight="1">
      <c r="A10" s="33"/>
      <c r="M10" s="5"/>
      <c r="N10" s="6"/>
      <c r="O10" s="144">
        <v>5</v>
      </c>
      <c r="P10" s="144"/>
      <c r="Q10" s="175" t="s">
        <v>52</v>
      </c>
      <c r="R10" s="175"/>
      <c r="S10" s="6"/>
      <c r="T10" s="7"/>
      <c r="U10" s="142" t="s">
        <v>9</v>
      </c>
      <c r="V10" s="142"/>
      <c r="W10" s="142"/>
      <c r="X10" s="155">
        <v>4694.8</v>
      </c>
      <c r="Y10" s="155"/>
      <c r="Z10" s="155"/>
      <c r="AA10" s="155"/>
      <c r="AB10" s="6"/>
      <c r="AC10" s="28" t="s">
        <v>53</v>
      </c>
      <c r="AD10" s="6"/>
      <c r="AE10" s="6"/>
      <c r="AF10" s="6"/>
      <c r="AG10" s="143" t="s">
        <v>11</v>
      </c>
      <c r="AH10" s="143"/>
      <c r="AI10" s="144">
        <f>ROUND(O10*X10,0)</f>
        <v>23474</v>
      </c>
      <c r="AJ10" s="144"/>
      <c r="AK10" s="144"/>
      <c r="AL10" s="11" t="s">
        <v>12</v>
      </c>
    </row>
    <row r="11" spans="1:40" s="19" customFormat="1" ht="15">
      <c r="A11" s="4"/>
      <c r="B11" s="176" t="s">
        <v>82</v>
      </c>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44"/>
      <c r="AJ11" s="44"/>
      <c r="AK11" s="44"/>
      <c r="AL11" s="45"/>
    </row>
    <row r="12" spans="1:40" s="3" customFormat="1" ht="32.25" customHeight="1">
      <c r="A12" s="2">
        <v>3</v>
      </c>
      <c r="B12" s="166" t="s">
        <v>55</v>
      </c>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7"/>
      <c r="AJ12" s="167"/>
      <c r="AK12" s="167"/>
    </row>
    <row r="13" spans="1:40" s="22" customFormat="1" ht="18" customHeight="1">
      <c r="A13" s="33"/>
      <c r="M13" s="5"/>
      <c r="N13" s="6"/>
      <c r="O13" s="144">
        <v>2</v>
      </c>
      <c r="P13" s="144"/>
      <c r="Q13" s="175" t="s">
        <v>52</v>
      </c>
      <c r="R13" s="175"/>
      <c r="S13" s="6"/>
      <c r="T13" s="7"/>
      <c r="U13" s="142" t="s">
        <v>9</v>
      </c>
      <c r="V13" s="142"/>
      <c r="W13" s="142"/>
      <c r="X13" s="155">
        <v>2533.4699999999998</v>
      </c>
      <c r="Y13" s="155"/>
      <c r="Z13" s="155"/>
      <c r="AA13" s="155"/>
      <c r="AB13" s="6"/>
      <c r="AC13" s="28" t="s">
        <v>53</v>
      </c>
      <c r="AD13" s="6"/>
      <c r="AE13" s="6"/>
      <c r="AF13" s="6"/>
      <c r="AG13" s="143" t="s">
        <v>11</v>
      </c>
      <c r="AH13" s="143"/>
      <c r="AI13" s="144">
        <f>ROUND(O13*X13,0)</f>
        <v>5067</v>
      </c>
      <c r="AJ13" s="144"/>
      <c r="AK13" s="144"/>
      <c r="AL13" s="11" t="s">
        <v>12</v>
      </c>
    </row>
    <row r="14" spans="1:40" s="19" customFormat="1" ht="15">
      <c r="A14" s="4"/>
      <c r="B14" s="176" t="s">
        <v>82</v>
      </c>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44"/>
      <c r="AJ14" s="44"/>
      <c r="AK14" s="44"/>
      <c r="AL14" s="45"/>
    </row>
    <row r="15" spans="1:40" s="3" customFormat="1" ht="69.75" customHeight="1">
      <c r="A15" s="2">
        <v>4</v>
      </c>
      <c r="B15" s="166" t="s">
        <v>56</v>
      </c>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7"/>
      <c r="AJ15" s="167"/>
      <c r="AK15" s="167"/>
    </row>
    <row r="16" spans="1:40" s="22" customFormat="1" ht="18.75" customHeight="1">
      <c r="A16" s="33"/>
      <c r="M16" s="5"/>
      <c r="N16" s="6"/>
      <c r="O16" s="144">
        <v>5</v>
      </c>
      <c r="P16" s="144"/>
      <c r="Q16" s="175" t="s">
        <v>52</v>
      </c>
      <c r="R16" s="175"/>
      <c r="S16" s="6"/>
      <c r="T16" s="7"/>
      <c r="U16" s="142" t="s">
        <v>9</v>
      </c>
      <c r="V16" s="142"/>
      <c r="W16" s="142"/>
      <c r="X16" s="155">
        <v>2042.43</v>
      </c>
      <c r="Y16" s="155"/>
      <c r="Z16" s="155"/>
      <c r="AA16" s="155"/>
      <c r="AB16" s="6"/>
      <c r="AC16" s="28" t="s">
        <v>53</v>
      </c>
      <c r="AD16" s="6"/>
      <c r="AE16" s="6"/>
      <c r="AF16" s="6"/>
      <c r="AG16" s="143" t="s">
        <v>11</v>
      </c>
      <c r="AH16" s="143"/>
      <c r="AI16" s="144">
        <f>ROUND(O16*X16,0)</f>
        <v>10212</v>
      </c>
      <c r="AJ16" s="144"/>
      <c r="AK16" s="144"/>
      <c r="AL16" s="11" t="s">
        <v>12</v>
      </c>
    </row>
    <row r="17" spans="1:38" s="19" customFormat="1" ht="15">
      <c r="A17" s="4"/>
      <c r="B17" s="176" t="s">
        <v>82</v>
      </c>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44"/>
      <c r="AJ17" s="44"/>
      <c r="AK17" s="44"/>
      <c r="AL17" s="45"/>
    </row>
    <row r="18" spans="1:38" s="3" customFormat="1" ht="33.75" customHeight="1">
      <c r="A18" s="2">
        <v>5</v>
      </c>
      <c r="B18" s="166" t="s">
        <v>58</v>
      </c>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7"/>
      <c r="AJ18" s="167"/>
      <c r="AK18" s="167"/>
    </row>
    <row r="19" spans="1:38" s="22" customFormat="1" ht="18" customHeight="1">
      <c r="A19" s="33"/>
      <c r="M19" s="5"/>
      <c r="N19" s="6"/>
      <c r="O19" s="144">
        <v>5</v>
      </c>
      <c r="P19" s="144"/>
      <c r="Q19" s="175" t="s">
        <v>52</v>
      </c>
      <c r="R19" s="175"/>
      <c r="S19" s="6"/>
      <c r="T19" s="7"/>
      <c r="U19" s="142" t="s">
        <v>9</v>
      </c>
      <c r="V19" s="142"/>
      <c r="W19" s="142"/>
      <c r="X19" s="155">
        <v>447.15</v>
      </c>
      <c r="Y19" s="155"/>
      <c r="Z19" s="155"/>
      <c r="AA19" s="155"/>
      <c r="AB19" s="6"/>
      <c r="AC19" s="28" t="s">
        <v>53</v>
      </c>
      <c r="AD19" s="6"/>
      <c r="AE19" s="6"/>
      <c r="AF19" s="6"/>
      <c r="AG19" s="143" t="s">
        <v>11</v>
      </c>
      <c r="AH19" s="143"/>
      <c r="AI19" s="144">
        <f>ROUND(O19*X19,0)</f>
        <v>2236</v>
      </c>
      <c r="AJ19" s="144"/>
      <c r="AK19" s="144"/>
      <c r="AL19" s="11" t="s">
        <v>12</v>
      </c>
    </row>
    <row r="20" spans="1:38" s="19" customFormat="1" ht="15">
      <c r="A20" s="4"/>
      <c r="B20" s="176" t="s">
        <v>82</v>
      </c>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44"/>
      <c r="AJ20" s="44"/>
      <c r="AK20" s="44"/>
      <c r="AL20" s="45"/>
    </row>
    <row r="21" spans="1:38" s="3" customFormat="1" ht="47.25" customHeight="1">
      <c r="A21" s="2">
        <v>6</v>
      </c>
      <c r="B21" s="166" t="s">
        <v>59</v>
      </c>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7"/>
      <c r="AJ21" s="167"/>
      <c r="AK21" s="167"/>
    </row>
    <row r="22" spans="1:38" s="22" customFormat="1" ht="13.5" customHeight="1">
      <c r="A22" s="33"/>
      <c r="M22" s="5"/>
      <c r="N22" s="6"/>
      <c r="O22" s="144">
        <v>5</v>
      </c>
      <c r="P22" s="144"/>
      <c r="Q22" s="175" t="s">
        <v>52</v>
      </c>
      <c r="R22" s="175"/>
      <c r="S22" s="6"/>
      <c r="T22" s="7"/>
      <c r="U22" s="142" t="s">
        <v>9</v>
      </c>
      <c r="V22" s="142"/>
      <c r="W22" s="142"/>
      <c r="X22" s="155">
        <v>1269.95</v>
      </c>
      <c r="Y22" s="155"/>
      <c r="Z22" s="155"/>
      <c r="AA22" s="155"/>
      <c r="AB22" s="6"/>
      <c r="AC22" s="28" t="s">
        <v>53</v>
      </c>
      <c r="AD22" s="6"/>
      <c r="AE22" s="6"/>
      <c r="AF22" s="6"/>
      <c r="AG22" s="143" t="s">
        <v>11</v>
      </c>
      <c r="AH22" s="143"/>
      <c r="AI22" s="144">
        <f>ROUND(O22*X22,0)</f>
        <v>6350</v>
      </c>
      <c r="AJ22" s="144"/>
      <c r="AK22" s="144"/>
      <c r="AL22" s="11" t="s">
        <v>12</v>
      </c>
    </row>
    <row r="23" spans="1:38" s="19" customFormat="1" ht="15">
      <c r="A23" s="4"/>
      <c r="B23" s="176" t="s">
        <v>82</v>
      </c>
      <c r="C23" s="176"/>
      <c r="D23" s="176"/>
      <c r="E23" s="176"/>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F23" s="176"/>
      <c r="AG23" s="176"/>
      <c r="AH23" s="176"/>
      <c r="AI23" s="44"/>
      <c r="AJ23" s="44"/>
      <c r="AK23" s="44"/>
      <c r="AL23" s="45"/>
    </row>
    <row r="24" spans="1:38" s="3" customFormat="1" ht="33.75" customHeight="1">
      <c r="A24" s="2">
        <v>7</v>
      </c>
      <c r="B24" s="166" t="s">
        <v>60</v>
      </c>
      <c r="C24" s="166"/>
      <c r="D24" s="166"/>
      <c r="E24" s="166"/>
      <c r="F24" s="166"/>
      <c r="G24" s="166"/>
      <c r="H24" s="166"/>
      <c r="I24" s="166"/>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7"/>
      <c r="AJ24" s="167"/>
      <c r="AK24" s="167"/>
    </row>
    <row r="25" spans="1:38" s="22" customFormat="1" ht="15">
      <c r="A25" s="33"/>
      <c r="M25" s="5"/>
      <c r="N25" s="6"/>
      <c r="O25" s="144">
        <v>5</v>
      </c>
      <c r="P25" s="144"/>
      <c r="Q25" s="175" t="s">
        <v>52</v>
      </c>
      <c r="R25" s="175"/>
      <c r="S25" s="6"/>
      <c r="T25" s="7"/>
      <c r="U25" s="142" t="s">
        <v>9</v>
      </c>
      <c r="V25" s="142"/>
      <c r="W25" s="142"/>
      <c r="X25" s="155">
        <v>1161.5999999999999</v>
      </c>
      <c r="Y25" s="155"/>
      <c r="Z25" s="155"/>
      <c r="AA25" s="155"/>
      <c r="AB25" s="6"/>
      <c r="AC25" s="28" t="s">
        <v>53</v>
      </c>
      <c r="AD25" s="6"/>
      <c r="AE25" s="6"/>
      <c r="AF25" s="6"/>
      <c r="AG25" s="143" t="s">
        <v>11</v>
      </c>
      <c r="AH25" s="143"/>
      <c r="AI25" s="144">
        <f>ROUND(O25*X25,0)</f>
        <v>5808</v>
      </c>
      <c r="AJ25" s="144"/>
      <c r="AK25" s="144"/>
      <c r="AL25" s="11" t="s">
        <v>12</v>
      </c>
    </row>
    <row r="26" spans="1:38" s="19" customFormat="1" ht="15">
      <c r="A26" s="4"/>
      <c r="B26" s="176" t="s">
        <v>82</v>
      </c>
      <c r="C26" s="176"/>
      <c r="D26" s="176"/>
      <c r="E26" s="176"/>
      <c r="F26" s="176"/>
      <c r="G26" s="176"/>
      <c r="H26" s="176"/>
      <c r="I26" s="176"/>
      <c r="J26" s="176"/>
      <c r="K26" s="176"/>
      <c r="L26" s="176"/>
      <c r="M26" s="176"/>
      <c r="N26" s="176"/>
      <c r="O26" s="176"/>
      <c r="P26" s="176"/>
      <c r="Q26" s="176"/>
      <c r="R26" s="176"/>
      <c r="S26" s="176"/>
      <c r="T26" s="176"/>
      <c r="U26" s="176"/>
      <c r="V26" s="176"/>
      <c r="W26" s="176"/>
      <c r="X26" s="176"/>
      <c r="Y26" s="176"/>
      <c r="Z26" s="176"/>
      <c r="AA26" s="176"/>
      <c r="AB26" s="176"/>
      <c r="AC26" s="176"/>
      <c r="AD26" s="176"/>
      <c r="AE26" s="176"/>
      <c r="AF26" s="176"/>
      <c r="AG26" s="176"/>
      <c r="AH26" s="176"/>
      <c r="AI26" s="44"/>
      <c r="AJ26" s="44"/>
      <c r="AK26" s="44"/>
      <c r="AL26" s="45"/>
    </row>
    <row r="27" spans="1:38" s="3" customFormat="1" ht="33.75" customHeight="1">
      <c r="A27" s="2">
        <v>8</v>
      </c>
      <c r="B27" s="166" t="s">
        <v>61</v>
      </c>
      <c r="C27" s="166"/>
      <c r="D27" s="166"/>
      <c r="E27" s="166"/>
      <c r="F27" s="166"/>
      <c r="G27" s="166"/>
      <c r="H27" s="166"/>
      <c r="I27" s="166"/>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7"/>
      <c r="AJ27" s="167"/>
      <c r="AK27" s="167"/>
    </row>
    <row r="28" spans="1:38" s="22" customFormat="1" ht="17.25" customHeight="1">
      <c r="A28" s="33"/>
      <c r="M28" s="5"/>
      <c r="N28" s="6"/>
      <c r="O28" s="144">
        <v>5</v>
      </c>
      <c r="P28" s="144"/>
      <c r="Q28" s="175" t="s">
        <v>52</v>
      </c>
      <c r="R28" s="175"/>
      <c r="S28" s="6"/>
      <c r="T28" s="7"/>
      <c r="U28" s="142" t="s">
        <v>9</v>
      </c>
      <c r="V28" s="142"/>
      <c r="W28" s="142"/>
      <c r="X28" s="155">
        <v>169.4</v>
      </c>
      <c r="Y28" s="155"/>
      <c r="Z28" s="155"/>
      <c r="AA28" s="155"/>
      <c r="AB28" s="6"/>
      <c r="AC28" s="28" t="s">
        <v>53</v>
      </c>
      <c r="AD28" s="6"/>
      <c r="AE28" s="6"/>
      <c r="AF28" s="6"/>
      <c r="AG28" s="143" t="s">
        <v>11</v>
      </c>
      <c r="AH28" s="143"/>
      <c r="AI28" s="144">
        <f>ROUND(O28*X28,0)</f>
        <v>847</v>
      </c>
      <c r="AJ28" s="144"/>
      <c r="AK28" s="144"/>
      <c r="AL28" s="11" t="s">
        <v>12</v>
      </c>
    </row>
    <row r="29" spans="1:38" s="19" customFormat="1" ht="15">
      <c r="A29" s="4"/>
      <c r="B29" s="176" t="s">
        <v>82</v>
      </c>
      <c r="C29" s="176"/>
      <c r="D29" s="176"/>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44"/>
      <c r="AJ29" s="44"/>
      <c r="AK29" s="44"/>
      <c r="AL29" s="45"/>
    </row>
    <row r="30" spans="1:38" s="3" customFormat="1" ht="31.5" customHeight="1">
      <c r="A30" s="2">
        <v>9</v>
      </c>
      <c r="B30" s="166" t="s">
        <v>62</v>
      </c>
      <c r="C30" s="166"/>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7"/>
      <c r="AJ30" s="167"/>
      <c r="AK30" s="167"/>
    </row>
    <row r="31" spans="1:38" s="22" customFormat="1" ht="23.25" customHeight="1">
      <c r="A31" s="33"/>
      <c r="M31" s="5"/>
      <c r="N31" s="6"/>
      <c r="O31" s="141">
        <v>48</v>
      </c>
      <c r="P31" s="141"/>
      <c r="Q31" s="175" t="s">
        <v>34</v>
      </c>
      <c r="R31" s="175"/>
      <c r="S31" s="6"/>
      <c r="T31" s="7"/>
      <c r="U31" s="142" t="s">
        <v>9</v>
      </c>
      <c r="V31" s="142"/>
      <c r="W31" s="142"/>
      <c r="X31" s="155">
        <v>333.29</v>
      </c>
      <c r="Y31" s="155"/>
      <c r="Z31" s="155"/>
      <c r="AA31" s="155"/>
      <c r="AB31" s="6"/>
      <c r="AC31" s="28" t="s">
        <v>63</v>
      </c>
      <c r="AD31" s="6"/>
      <c r="AE31" s="6"/>
      <c r="AF31" s="6"/>
      <c r="AG31" s="143" t="s">
        <v>11</v>
      </c>
      <c r="AH31" s="143"/>
      <c r="AI31" s="144">
        <f>ROUND(O31*X31,0)</f>
        <v>15998</v>
      </c>
      <c r="AJ31" s="144"/>
      <c r="AK31" s="144"/>
      <c r="AL31" s="11" t="s">
        <v>12</v>
      </c>
    </row>
    <row r="32" spans="1:38" s="19" customFormat="1" ht="19.5" customHeight="1">
      <c r="A32" s="4"/>
      <c r="B32" s="176" t="s">
        <v>82</v>
      </c>
      <c r="C32" s="176"/>
      <c r="D32" s="176"/>
      <c r="E32" s="176"/>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44"/>
      <c r="AJ32" s="44"/>
      <c r="AK32" s="44"/>
      <c r="AL32" s="45"/>
    </row>
    <row r="33" spans="1:38" s="3" customFormat="1" ht="53.25" customHeight="1">
      <c r="A33" s="2">
        <v>10</v>
      </c>
      <c r="B33" s="166" t="s">
        <v>64</v>
      </c>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7"/>
      <c r="AJ33" s="167"/>
      <c r="AK33" s="167"/>
    </row>
    <row r="34" spans="1:38" s="22" customFormat="1" ht="13.5" customHeight="1">
      <c r="A34" s="33"/>
      <c r="M34" s="5"/>
      <c r="N34" s="6"/>
      <c r="O34" s="144">
        <v>8</v>
      </c>
      <c r="P34" s="144"/>
      <c r="Q34" s="175" t="s">
        <v>52</v>
      </c>
      <c r="R34" s="175"/>
      <c r="S34" s="6"/>
      <c r="T34" s="7"/>
      <c r="U34" s="142" t="s">
        <v>9</v>
      </c>
      <c r="V34" s="142"/>
      <c r="W34" s="142"/>
      <c r="X34" s="155">
        <v>72.16</v>
      </c>
      <c r="Y34" s="155"/>
      <c r="Z34" s="155"/>
      <c r="AA34" s="155"/>
      <c r="AB34" s="6"/>
      <c r="AC34" s="28" t="s">
        <v>53</v>
      </c>
      <c r="AD34" s="6"/>
      <c r="AE34" s="6"/>
      <c r="AF34" s="6"/>
      <c r="AG34" s="143" t="s">
        <v>11</v>
      </c>
      <c r="AH34" s="143"/>
      <c r="AI34" s="144">
        <f>ROUND(O34*X34,0)</f>
        <v>577</v>
      </c>
      <c r="AJ34" s="144"/>
      <c r="AK34" s="144"/>
      <c r="AL34" s="11" t="s">
        <v>12</v>
      </c>
    </row>
    <row r="35" spans="1:38" s="19" customFormat="1" ht="15">
      <c r="A35" s="4"/>
      <c r="B35" s="176" t="s">
        <v>82</v>
      </c>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44"/>
      <c r="AJ35" s="44"/>
      <c r="AK35" s="44"/>
      <c r="AL35" s="45"/>
    </row>
    <row r="36" spans="1:38" s="3" customFormat="1" ht="33" customHeight="1">
      <c r="A36" s="2">
        <v>11</v>
      </c>
      <c r="B36" s="166" t="s">
        <v>65</v>
      </c>
      <c r="C36" s="166"/>
      <c r="D36" s="166"/>
      <c r="E36" s="166"/>
      <c r="F36" s="166"/>
      <c r="G36" s="166"/>
      <c r="H36" s="166"/>
      <c r="I36" s="166"/>
      <c r="J36" s="166"/>
      <c r="K36" s="166"/>
      <c r="L36" s="166"/>
      <c r="M36" s="166"/>
      <c r="N36" s="166"/>
      <c r="O36" s="166"/>
      <c r="P36" s="166"/>
      <c r="Q36" s="166"/>
      <c r="R36" s="166"/>
      <c r="S36" s="166"/>
      <c r="T36" s="166"/>
      <c r="U36" s="166"/>
      <c r="V36" s="166"/>
      <c r="W36" s="166"/>
      <c r="X36" s="166"/>
      <c r="Y36" s="166"/>
      <c r="Z36" s="166"/>
      <c r="AA36" s="166"/>
      <c r="AB36" s="166"/>
      <c r="AC36" s="166"/>
      <c r="AD36" s="166"/>
      <c r="AE36" s="166"/>
      <c r="AF36" s="166"/>
      <c r="AG36" s="166"/>
      <c r="AH36" s="166"/>
      <c r="AI36" s="167"/>
      <c r="AJ36" s="167"/>
      <c r="AK36" s="167"/>
    </row>
    <row r="37" spans="1:38" s="22" customFormat="1" ht="23.25" customHeight="1">
      <c r="A37" s="33"/>
      <c r="M37" s="5"/>
      <c r="N37" s="6"/>
      <c r="O37" s="144">
        <v>8</v>
      </c>
      <c r="P37" s="144"/>
      <c r="Q37" s="175" t="s">
        <v>52</v>
      </c>
      <c r="R37" s="175"/>
      <c r="S37" s="6"/>
      <c r="T37" s="7"/>
      <c r="U37" s="142" t="s">
        <v>9</v>
      </c>
      <c r="V37" s="142"/>
      <c r="W37" s="142"/>
      <c r="X37" s="155">
        <v>201.5</v>
      </c>
      <c r="Y37" s="155"/>
      <c r="Z37" s="155"/>
      <c r="AA37" s="155"/>
      <c r="AB37" s="6"/>
      <c r="AC37" s="28" t="s">
        <v>53</v>
      </c>
      <c r="AD37" s="6"/>
      <c r="AE37" s="6"/>
      <c r="AF37" s="6"/>
      <c r="AG37" s="143" t="s">
        <v>11</v>
      </c>
      <c r="AH37" s="143"/>
      <c r="AI37" s="144">
        <f>ROUND(O37*X37,0)</f>
        <v>1612</v>
      </c>
      <c r="AJ37" s="144"/>
      <c r="AK37" s="144"/>
      <c r="AL37" s="11" t="s">
        <v>12</v>
      </c>
    </row>
    <row r="38" spans="1:38" s="19" customFormat="1" ht="21.75" customHeight="1" thickBot="1">
      <c r="A38" s="4"/>
      <c r="B38" s="176" t="s">
        <v>82</v>
      </c>
      <c r="C38" s="176"/>
      <c r="D38" s="176"/>
      <c r="E38" s="176"/>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6"/>
      <c r="AE38" s="176"/>
      <c r="AF38" s="176"/>
      <c r="AG38" s="176"/>
      <c r="AH38" s="176"/>
      <c r="AI38" s="44"/>
      <c r="AJ38" s="44"/>
      <c r="AK38" s="44"/>
      <c r="AL38" s="45"/>
    </row>
    <row r="39" spans="1:38" s="75" customFormat="1" ht="17.25" customHeight="1" thickTop="1" thickBot="1">
      <c r="A39" s="62" t="s">
        <v>1</v>
      </c>
      <c r="B39" s="172" t="s">
        <v>2</v>
      </c>
      <c r="C39" s="173"/>
      <c r="D39" s="173"/>
      <c r="E39" s="173"/>
      <c r="F39" s="173"/>
      <c r="G39" s="173"/>
      <c r="H39" s="173"/>
      <c r="I39" s="173"/>
      <c r="J39" s="173"/>
      <c r="K39" s="173"/>
      <c r="L39" s="174"/>
      <c r="M39" s="172" t="s">
        <v>3</v>
      </c>
      <c r="N39" s="173"/>
      <c r="O39" s="173"/>
      <c r="P39" s="173"/>
      <c r="Q39" s="173"/>
      <c r="R39" s="173"/>
      <c r="S39" s="173"/>
      <c r="T39" s="174"/>
      <c r="U39" s="172" t="s">
        <v>4</v>
      </c>
      <c r="V39" s="173"/>
      <c r="W39" s="173"/>
      <c r="X39" s="173"/>
      <c r="Y39" s="173"/>
      <c r="Z39" s="174"/>
      <c r="AA39" s="172" t="s">
        <v>5</v>
      </c>
      <c r="AB39" s="173"/>
      <c r="AC39" s="173"/>
      <c r="AD39" s="173"/>
      <c r="AE39" s="173"/>
      <c r="AF39" s="174"/>
      <c r="AG39" s="172" t="s">
        <v>6</v>
      </c>
      <c r="AH39" s="173"/>
      <c r="AI39" s="173"/>
      <c r="AJ39" s="173"/>
      <c r="AK39" s="173"/>
      <c r="AL39" s="174"/>
    </row>
    <row r="40" spans="1:38" s="3" customFormat="1" ht="33" customHeight="1" thickTop="1">
      <c r="A40" s="2">
        <v>12</v>
      </c>
      <c r="B40" s="166" t="s">
        <v>66</v>
      </c>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167"/>
      <c r="AJ40" s="167"/>
      <c r="AK40" s="167"/>
    </row>
    <row r="41" spans="1:38" s="22" customFormat="1" ht="15">
      <c r="A41" s="33"/>
      <c r="M41" s="5"/>
      <c r="N41" s="6"/>
      <c r="O41" s="144">
        <v>8</v>
      </c>
      <c r="P41" s="144"/>
      <c r="Q41" s="175" t="s">
        <v>52</v>
      </c>
      <c r="R41" s="175"/>
      <c r="S41" s="6"/>
      <c r="T41" s="7"/>
      <c r="U41" s="142" t="s">
        <v>9</v>
      </c>
      <c r="V41" s="142"/>
      <c r="W41" s="142"/>
      <c r="X41" s="155">
        <v>566.70000000000005</v>
      </c>
      <c r="Y41" s="155"/>
      <c r="Z41" s="155"/>
      <c r="AA41" s="155"/>
      <c r="AB41" s="6"/>
      <c r="AC41" s="28" t="s">
        <v>53</v>
      </c>
      <c r="AD41" s="6"/>
      <c r="AE41" s="6"/>
      <c r="AF41" s="6"/>
      <c r="AG41" s="143" t="s">
        <v>11</v>
      </c>
      <c r="AH41" s="143"/>
      <c r="AI41" s="144">
        <f>ROUND(O41*X41,0)</f>
        <v>4534</v>
      </c>
      <c r="AJ41" s="144"/>
      <c r="AK41" s="144"/>
      <c r="AL41" s="11" t="s">
        <v>12</v>
      </c>
    </row>
    <row r="42" spans="1:38" s="19" customFormat="1" ht="15">
      <c r="A42" s="4"/>
      <c r="B42" s="176" t="s">
        <v>82</v>
      </c>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F42" s="176"/>
      <c r="AG42" s="176"/>
      <c r="AH42" s="176"/>
      <c r="AI42" s="44"/>
      <c r="AJ42" s="44"/>
      <c r="AK42" s="44"/>
      <c r="AL42" s="45"/>
    </row>
    <row r="43" spans="1:38" s="3" customFormat="1" ht="33" customHeight="1">
      <c r="A43" s="2">
        <v>13</v>
      </c>
      <c r="B43" s="166" t="s">
        <v>67</v>
      </c>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7"/>
      <c r="AJ43" s="167"/>
      <c r="AK43" s="167"/>
    </row>
    <row r="44" spans="1:38" s="22" customFormat="1" ht="15" customHeight="1">
      <c r="A44" s="33"/>
      <c r="M44" s="5"/>
      <c r="N44" s="6"/>
      <c r="O44" s="144">
        <v>8</v>
      </c>
      <c r="P44" s="144"/>
      <c r="Q44" s="175" t="s">
        <v>52</v>
      </c>
      <c r="R44" s="175"/>
      <c r="S44" s="6"/>
      <c r="T44" s="7"/>
      <c r="U44" s="142" t="s">
        <v>9</v>
      </c>
      <c r="V44" s="142"/>
      <c r="W44" s="142"/>
      <c r="X44" s="155">
        <v>389.7</v>
      </c>
      <c r="Y44" s="155"/>
      <c r="Z44" s="155"/>
      <c r="AA44" s="155"/>
      <c r="AB44" s="6"/>
      <c r="AC44" s="28" t="s">
        <v>53</v>
      </c>
      <c r="AD44" s="6"/>
      <c r="AE44" s="6"/>
      <c r="AF44" s="6"/>
      <c r="AG44" s="143" t="s">
        <v>11</v>
      </c>
      <c r="AH44" s="143"/>
      <c r="AI44" s="144">
        <f>ROUND(O44*X44,0)</f>
        <v>3118</v>
      </c>
      <c r="AJ44" s="144"/>
      <c r="AK44" s="144"/>
      <c r="AL44" s="11" t="s">
        <v>12</v>
      </c>
    </row>
    <row r="45" spans="1:38" s="19" customFormat="1" ht="15">
      <c r="A45" s="4"/>
      <c r="B45" s="176" t="s">
        <v>82</v>
      </c>
      <c r="C45" s="176"/>
      <c r="D45" s="176"/>
      <c r="E45" s="176"/>
      <c r="F45" s="176"/>
      <c r="G45" s="176"/>
      <c r="H45" s="176"/>
      <c r="I45" s="176"/>
      <c r="J45" s="176"/>
      <c r="K45" s="176"/>
      <c r="L45" s="176"/>
      <c r="M45" s="176"/>
      <c r="N45" s="176"/>
      <c r="O45" s="176"/>
      <c r="P45" s="176"/>
      <c r="Q45" s="176"/>
      <c r="R45" s="176"/>
      <c r="S45" s="176"/>
      <c r="T45" s="176"/>
      <c r="U45" s="176"/>
      <c r="V45" s="176"/>
      <c r="W45" s="176"/>
      <c r="X45" s="176"/>
      <c r="Y45" s="176"/>
      <c r="Z45" s="176"/>
      <c r="AA45" s="176"/>
      <c r="AB45" s="176"/>
      <c r="AC45" s="176"/>
      <c r="AD45" s="176"/>
      <c r="AE45" s="176"/>
      <c r="AF45" s="176"/>
      <c r="AG45" s="176"/>
      <c r="AH45" s="176"/>
      <c r="AI45" s="44"/>
      <c r="AJ45" s="44"/>
      <c r="AK45" s="44"/>
      <c r="AL45" s="45"/>
    </row>
    <row r="46" spans="1:38" s="3" customFormat="1" ht="69.75" customHeight="1">
      <c r="A46" s="2">
        <v>14</v>
      </c>
      <c r="B46" s="180" t="s">
        <v>68</v>
      </c>
      <c r="C46" s="166"/>
      <c r="D46" s="166"/>
      <c r="E46" s="166"/>
      <c r="F46" s="166"/>
      <c r="G46" s="166"/>
      <c r="H46" s="166"/>
      <c r="I46" s="166"/>
      <c r="J46" s="166"/>
      <c r="K46" s="166"/>
      <c r="L46" s="166"/>
      <c r="M46" s="166"/>
      <c r="N46" s="166"/>
      <c r="O46" s="166"/>
      <c r="P46" s="166"/>
      <c r="Q46" s="166"/>
      <c r="R46" s="166"/>
      <c r="S46" s="166"/>
      <c r="T46" s="166"/>
      <c r="U46" s="166"/>
      <c r="V46" s="166"/>
      <c r="W46" s="166"/>
      <c r="X46" s="166"/>
      <c r="Y46" s="166"/>
      <c r="Z46" s="166"/>
      <c r="AA46" s="166"/>
      <c r="AB46" s="166"/>
      <c r="AC46" s="166"/>
      <c r="AD46" s="166"/>
      <c r="AE46" s="166"/>
      <c r="AF46" s="166"/>
      <c r="AG46" s="166"/>
      <c r="AH46" s="166"/>
      <c r="AI46" s="167"/>
      <c r="AJ46" s="167"/>
      <c r="AK46" s="167"/>
    </row>
    <row r="47" spans="1:38" s="48" customFormat="1" ht="20.25" customHeight="1">
      <c r="A47" s="46" t="s">
        <v>69</v>
      </c>
      <c r="B47" s="177" t="s">
        <v>70</v>
      </c>
      <c r="C47" s="177"/>
      <c r="D47" s="177"/>
      <c r="E47" s="177"/>
      <c r="F47" s="177"/>
      <c r="G47" s="17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78"/>
      <c r="AJ47" s="178"/>
      <c r="AK47" s="178"/>
    </row>
    <row r="48" spans="1:38" s="22" customFormat="1" ht="15.75" customHeight="1">
      <c r="A48" s="33"/>
      <c r="M48" s="5"/>
      <c r="N48" s="6"/>
      <c r="O48" s="141">
        <v>200</v>
      </c>
      <c r="P48" s="141"/>
      <c r="Q48" s="175" t="s">
        <v>34</v>
      </c>
      <c r="R48" s="175"/>
      <c r="S48" s="6"/>
      <c r="T48" s="7"/>
      <c r="U48" s="142" t="s">
        <v>9</v>
      </c>
      <c r="V48" s="142"/>
      <c r="W48" s="142"/>
      <c r="X48" s="155">
        <v>73.209999999999994</v>
      </c>
      <c r="Y48" s="155"/>
      <c r="Z48" s="155"/>
      <c r="AA48" s="155"/>
      <c r="AB48" s="6"/>
      <c r="AC48" s="28" t="s">
        <v>63</v>
      </c>
      <c r="AD48" s="6"/>
      <c r="AE48" s="6"/>
      <c r="AF48" s="6"/>
      <c r="AG48" s="143" t="s">
        <v>11</v>
      </c>
      <c r="AH48" s="143"/>
      <c r="AI48" s="144">
        <f>ROUND(O48*X48,0)</f>
        <v>14642</v>
      </c>
      <c r="AJ48" s="144"/>
      <c r="AK48" s="144"/>
      <c r="AL48" s="11" t="s">
        <v>12</v>
      </c>
    </row>
    <row r="49" spans="1:38" s="19" customFormat="1" ht="15">
      <c r="A49" s="4"/>
      <c r="B49" s="176" t="s">
        <v>82</v>
      </c>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44"/>
      <c r="AJ49" s="44"/>
      <c r="AK49" s="44"/>
      <c r="AL49" s="45"/>
    </row>
    <row r="50" spans="1:38" s="10" customFormat="1" ht="15.75" customHeight="1">
      <c r="A50" s="46" t="s">
        <v>84</v>
      </c>
      <c r="B50" s="50" t="s">
        <v>72</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79"/>
      <c r="AJ50" s="179"/>
      <c r="AK50" s="179"/>
    </row>
    <row r="51" spans="1:38" s="22" customFormat="1" ht="17.25" customHeight="1">
      <c r="A51" s="33"/>
      <c r="M51" s="5"/>
      <c r="N51" s="6"/>
      <c r="O51" s="141">
        <v>100</v>
      </c>
      <c r="P51" s="141"/>
      <c r="Q51" s="175" t="s">
        <v>34</v>
      </c>
      <c r="R51" s="175"/>
      <c r="S51" s="6"/>
      <c r="T51" s="7"/>
      <c r="U51" s="142" t="s">
        <v>9</v>
      </c>
      <c r="V51" s="142"/>
      <c r="W51" s="142"/>
      <c r="X51" s="155">
        <v>95.79</v>
      </c>
      <c r="Y51" s="155"/>
      <c r="Z51" s="155"/>
      <c r="AA51" s="155"/>
      <c r="AB51" s="6"/>
      <c r="AC51" s="28" t="s">
        <v>63</v>
      </c>
      <c r="AD51" s="6"/>
      <c r="AE51" s="6"/>
      <c r="AF51" s="6"/>
      <c r="AG51" s="143" t="s">
        <v>11</v>
      </c>
      <c r="AH51" s="143"/>
      <c r="AI51" s="144">
        <f>ROUND(O51*X51,0)</f>
        <v>9579</v>
      </c>
      <c r="AJ51" s="144"/>
      <c r="AK51" s="144"/>
      <c r="AL51" s="11" t="s">
        <v>12</v>
      </c>
    </row>
    <row r="52" spans="1:38" s="19" customFormat="1" ht="15">
      <c r="A52" s="4"/>
      <c r="B52" s="176" t="s">
        <v>82</v>
      </c>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44"/>
      <c r="AJ52" s="44"/>
      <c r="AK52" s="44"/>
      <c r="AL52" s="45"/>
    </row>
    <row r="53" spans="1:38" s="3" customFormat="1" ht="18" customHeight="1">
      <c r="A53" s="2">
        <v>15</v>
      </c>
      <c r="B53" s="166" t="s">
        <v>73</v>
      </c>
      <c r="C53" s="166"/>
      <c r="D53" s="166"/>
      <c r="E53" s="166"/>
      <c r="F53" s="166"/>
      <c r="G53" s="166"/>
      <c r="H53" s="166"/>
      <c r="I53" s="166"/>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7"/>
      <c r="AJ53" s="167"/>
      <c r="AK53" s="167"/>
    </row>
    <row r="54" spans="1:38" s="22" customFormat="1" ht="16.5" customHeight="1">
      <c r="A54" s="33"/>
      <c r="M54" s="5"/>
      <c r="N54" s="6"/>
      <c r="O54" s="144">
        <v>11</v>
      </c>
      <c r="P54" s="144"/>
      <c r="Q54" s="175" t="s">
        <v>52</v>
      </c>
      <c r="R54" s="175"/>
      <c r="S54" s="6"/>
      <c r="T54" s="7"/>
      <c r="U54" s="142" t="s">
        <v>9</v>
      </c>
      <c r="V54" s="142"/>
      <c r="W54" s="142"/>
      <c r="X54" s="155">
        <v>1109.46</v>
      </c>
      <c r="Y54" s="155"/>
      <c r="Z54" s="155"/>
      <c r="AA54" s="155"/>
      <c r="AB54" s="6"/>
      <c r="AC54" s="28" t="s">
        <v>53</v>
      </c>
      <c r="AD54" s="6"/>
      <c r="AE54" s="6"/>
      <c r="AF54" s="6"/>
      <c r="AG54" s="143" t="s">
        <v>11</v>
      </c>
      <c r="AH54" s="143"/>
      <c r="AI54" s="144">
        <f>ROUND(O54*X54,0)</f>
        <v>12204</v>
      </c>
      <c r="AJ54" s="144"/>
      <c r="AK54" s="144"/>
      <c r="AL54" s="11" t="s">
        <v>12</v>
      </c>
    </row>
    <row r="55" spans="1:38" s="19" customFormat="1" ht="15">
      <c r="A55" s="4"/>
      <c r="B55" s="176" t="s">
        <v>82</v>
      </c>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44"/>
      <c r="AJ55" s="44"/>
      <c r="AK55" s="44"/>
      <c r="AL55" s="45"/>
    </row>
    <row r="56" spans="1:38" s="3" customFormat="1" ht="18" customHeight="1">
      <c r="A56" s="2">
        <v>16</v>
      </c>
      <c r="B56" s="166" t="s">
        <v>74</v>
      </c>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6"/>
      <c r="AB56" s="166"/>
      <c r="AC56" s="166"/>
      <c r="AD56" s="166"/>
      <c r="AE56" s="166"/>
      <c r="AF56" s="166"/>
      <c r="AG56" s="166"/>
      <c r="AH56" s="166"/>
      <c r="AI56" s="167"/>
      <c r="AJ56" s="167"/>
      <c r="AK56" s="167"/>
    </row>
    <row r="57" spans="1:38" s="22" customFormat="1" ht="27" customHeight="1">
      <c r="A57" s="33"/>
      <c r="M57" s="5"/>
      <c r="N57" s="6"/>
      <c r="O57" s="144">
        <v>5</v>
      </c>
      <c r="P57" s="144"/>
      <c r="Q57" s="175" t="s">
        <v>52</v>
      </c>
      <c r="R57" s="175"/>
      <c r="S57" s="6"/>
      <c r="T57" s="7"/>
      <c r="U57" s="142" t="s">
        <v>9</v>
      </c>
      <c r="V57" s="142"/>
      <c r="W57" s="142"/>
      <c r="X57" s="155">
        <v>1384.24</v>
      </c>
      <c r="Y57" s="155"/>
      <c r="Z57" s="155"/>
      <c r="AA57" s="155"/>
      <c r="AB57" s="6"/>
      <c r="AC57" s="28" t="s">
        <v>53</v>
      </c>
      <c r="AD57" s="6"/>
      <c r="AE57" s="6"/>
      <c r="AF57" s="6"/>
      <c r="AG57" s="143" t="s">
        <v>11</v>
      </c>
      <c r="AH57" s="143"/>
      <c r="AI57" s="144">
        <f>ROUND(O57*X57,0)</f>
        <v>6921</v>
      </c>
      <c r="AJ57" s="144"/>
      <c r="AK57" s="144"/>
      <c r="AL57" s="11" t="s">
        <v>12</v>
      </c>
    </row>
    <row r="58" spans="1:38" s="19" customFormat="1" ht="15">
      <c r="A58" s="4"/>
      <c r="B58" s="176" t="s">
        <v>82</v>
      </c>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c r="AI58" s="44"/>
      <c r="AJ58" s="44"/>
      <c r="AK58" s="44"/>
      <c r="AL58" s="45"/>
    </row>
    <row r="59" spans="1:38" s="3" customFormat="1" ht="18" customHeight="1">
      <c r="A59" s="2">
        <v>17</v>
      </c>
      <c r="B59" s="166" t="s">
        <v>75</v>
      </c>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6"/>
      <c r="AG59" s="166"/>
      <c r="AH59" s="166"/>
      <c r="AI59" s="167"/>
      <c r="AJ59" s="167"/>
      <c r="AK59" s="167"/>
    </row>
    <row r="60" spans="1:38" s="22" customFormat="1" ht="16.5" customHeight="1">
      <c r="A60" s="33"/>
      <c r="M60" s="5"/>
      <c r="N60" s="6"/>
      <c r="O60" s="144">
        <v>5</v>
      </c>
      <c r="P60" s="144"/>
      <c r="Q60" s="175" t="s">
        <v>52</v>
      </c>
      <c r="R60" s="175"/>
      <c r="S60" s="6"/>
      <c r="T60" s="7"/>
      <c r="U60" s="142" t="s">
        <v>9</v>
      </c>
      <c r="V60" s="142"/>
      <c r="W60" s="142"/>
      <c r="X60" s="155">
        <v>877.8</v>
      </c>
      <c r="Y60" s="155"/>
      <c r="Z60" s="155"/>
      <c r="AA60" s="155"/>
      <c r="AB60" s="6"/>
      <c r="AC60" s="28" t="s">
        <v>53</v>
      </c>
      <c r="AD60" s="6"/>
      <c r="AE60" s="6"/>
      <c r="AF60" s="6"/>
      <c r="AG60" s="143" t="s">
        <v>11</v>
      </c>
      <c r="AH60" s="143"/>
      <c r="AI60" s="144">
        <f>ROUND(O60*X60,0)</f>
        <v>4389</v>
      </c>
      <c r="AJ60" s="144"/>
      <c r="AK60" s="144"/>
      <c r="AL60" s="11" t="s">
        <v>12</v>
      </c>
    </row>
    <row r="61" spans="1:38" s="19" customFormat="1" ht="15">
      <c r="A61" s="4"/>
      <c r="B61" s="176" t="s">
        <v>82</v>
      </c>
      <c r="C61" s="176"/>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c r="AI61" s="44"/>
      <c r="AJ61" s="44"/>
      <c r="AK61" s="44"/>
      <c r="AL61" s="45"/>
    </row>
    <row r="62" spans="1:38" s="3" customFormat="1" ht="66.75" customHeight="1">
      <c r="A62" s="2">
        <v>18</v>
      </c>
      <c r="B62" s="180" t="s">
        <v>76</v>
      </c>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66"/>
      <c r="AH62" s="166"/>
      <c r="AI62" s="167"/>
      <c r="AJ62" s="167"/>
      <c r="AK62" s="167"/>
    </row>
    <row r="63" spans="1:38" s="22" customFormat="1" ht="18.75" customHeight="1">
      <c r="A63" s="33"/>
      <c r="M63" s="5"/>
      <c r="N63" s="6"/>
      <c r="O63" s="141">
        <v>50</v>
      </c>
      <c r="P63" s="141"/>
      <c r="Q63" s="175" t="s">
        <v>34</v>
      </c>
      <c r="R63" s="175"/>
      <c r="S63" s="6"/>
      <c r="T63" s="7"/>
      <c r="U63" s="142" t="s">
        <v>9</v>
      </c>
      <c r="V63" s="142"/>
      <c r="W63" s="142"/>
      <c r="X63" s="155">
        <v>146.57</v>
      </c>
      <c r="Y63" s="155"/>
      <c r="Z63" s="155"/>
      <c r="AA63" s="155"/>
      <c r="AB63" s="6"/>
      <c r="AC63" s="28" t="s">
        <v>63</v>
      </c>
      <c r="AD63" s="6"/>
      <c r="AE63" s="6"/>
      <c r="AF63" s="6"/>
      <c r="AG63" s="143" t="s">
        <v>11</v>
      </c>
      <c r="AH63" s="143"/>
      <c r="AI63" s="144">
        <f>ROUND(O63*X63,0)</f>
        <v>7329</v>
      </c>
      <c r="AJ63" s="144"/>
      <c r="AK63" s="144"/>
      <c r="AL63" s="11" t="s">
        <v>12</v>
      </c>
    </row>
    <row r="64" spans="1:38" s="19" customFormat="1" ht="15">
      <c r="A64" s="4"/>
      <c r="B64" s="176" t="s">
        <v>82</v>
      </c>
      <c r="C64" s="176"/>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44"/>
      <c r="AJ64" s="44"/>
      <c r="AK64" s="44"/>
      <c r="AL64" s="45"/>
    </row>
    <row r="65" spans="1:38" s="3" customFormat="1" ht="50.25" customHeight="1">
      <c r="A65" s="2">
        <v>19</v>
      </c>
      <c r="B65" s="180" t="s">
        <v>77</v>
      </c>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66"/>
      <c r="AH65" s="166"/>
      <c r="AI65" s="167"/>
      <c r="AJ65" s="167"/>
      <c r="AK65" s="167"/>
    </row>
    <row r="66" spans="1:38" s="22" customFormat="1" ht="20.25" customHeight="1">
      <c r="A66" s="33"/>
      <c r="M66" s="5"/>
      <c r="N66" s="6"/>
      <c r="O66" s="141">
        <v>50</v>
      </c>
      <c r="P66" s="141"/>
      <c r="Q66" s="175" t="s">
        <v>34</v>
      </c>
      <c r="R66" s="175"/>
      <c r="S66" s="6"/>
      <c r="T66" s="7"/>
      <c r="U66" s="142" t="s">
        <v>9</v>
      </c>
      <c r="V66" s="142"/>
      <c r="W66" s="142"/>
      <c r="X66" s="155">
        <v>188.44</v>
      </c>
      <c r="Y66" s="155"/>
      <c r="Z66" s="155"/>
      <c r="AA66" s="155"/>
      <c r="AB66" s="6"/>
      <c r="AC66" s="28" t="s">
        <v>63</v>
      </c>
      <c r="AD66" s="6"/>
      <c r="AE66" s="6"/>
      <c r="AF66" s="6"/>
      <c r="AG66" s="143" t="s">
        <v>11</v>
      </c>
      <c r="AH66" s="143"/>
      <c r="AI66" s="144">
        <f>ROUND(O66*X66,0)</f>
        <v>9422</v>
      </c>
      <c r="AJ66" s="144"/>
      <c r="AK66" s="144"/>
      <c r="AL66" s="11" t="s">
        <v>12</v>
      </c>
    </row>
    <row r="67" spans="1:38" s="19" customFormat="1" ht="15">
      <c r="A67" s="4"/>
      <c r="B67" s="176" t="s">
        <v>82</v>
      </c>
      <c r="C67" s="176"/>
      <c r="D67" s="176"/>
      <c r="E67" s="176"/>
      <c r="F67" s="176"/>
      <c r="G67" s="176"/>
      <c r="H67" s="176"/>
      <c r="I67" s="176"/>
      <c r="J67" s="176"/>
      <c r="K67" s="176"/>
      <c r="L67" s="176"/>
      <c r="M67" s="176"/>
      <c r="N67" s="176"/>
      <c r="O67" s="176"/>
      <c r="P67" s="176"/>
      <c r="Q67" s="176"/>
      <c r="R67" s="176"/>
      <c r="S67" s="176"/>
      <c r="T67" s="176"/>
      <c r="U67" s="176"/>
      <c r="V67" s="176"/>
      <c r="W67" s="176"/>
      <c r="X67" s="176"/>
      <c r="Y67" s="176"/>
      <c r="Z67" s="176"/>
      <c r="AA67" s="176"/>
      <c r="AB67" s="176"/>
      <c r="AC67" s="176"/>
      <c r="AD67" s="176"/>
      <c r="AE67" s="176"/>
      <c r="AF67" s="176"/>
      <c r="AG67" s="176"/>
      <c r="AH67" s="176"/>
      <c r="AI67" s="44"/>
      <c r="AJ67" s="44"/>
      <c r="AK67" s="44"/>
      <c r="AL67" s="45"/>
    </row>
    <row r="68" spans="1:38" s="3" customFormat="1" ht="18" customHeight="1">
      <c r="A68" s="2">
        <v>20</v>
      </c>
      <c r="B68" s="166" t="s">
        <v>78</v>
      </c>
      <c r="C68" s="166"/>
      <c r="D68" s="166"/>
      <c r="E68" s="166"/>
      <c r="F68" s="166"/>
      <c r="G68" s="166"/>
      <c r="H68" s="166"/>
      <c r="I68" s="166"/>
      <c r="J68" s="166"/>
      <c r="K68" s="166"/>
      <c r="L68" s="166"/>
      <c r="M68" s="166"/>
      <c r="N68" s="166"/>
      <c r="O68" s="166"/>
      <c r="P68" s="166"/>
      <c r="Q68" s="166"/>
      <c r="R68" s="166"/>
      <c r="S68" s="166"/>
      <c r="T68" s="166"/>
      <c r="U68" s="166"/>
      <c r="V68" s="166"/>
      <c r="W68" s="166"/>
      <c r="X68" s="166"/>
      <c r="Y68" s="166"/>
      <c r="Z68" s="166"/>
      <c r="AA68" s="166"/>
      <c r="AB68" s="166"/>
      <c r="AC68" s="166"/>
      <c r="AD68" s="166"/>
      <c r="AE68" s="166"/>
      <c r="AF68" s="166"/>
      <c r="AG68" s="166"/>
      <c r="AH68" s="166"/>
      <c r="AI68" s="167"/>
      <c r="AJ68" s="167"/>
      <c r="AK68" s="167"/>
    </row>
    <row r="69" spans="1:38" s="48" customFormat="1" ht="20.25" customHeight="1">
      <c r="A69" s="46" t="s">
        <v>69</v>
      </c>
      <c r="B69" s="177" t="s">
        <v>70</v>
      </c>
      <c r="C69" s="177"/>
      <c r="D69" s="177"/>
      <c r="E69" s="177"/>
      <c r="F69" s="177"/>
      <c r="G69" s="17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78"/>
      <c r="AJ69" s="178"/>
      <c r="AK69" s="178"/>
    </row>
    <row r="70" spans="1:38" s="22" customFormat="1" ht="15.75" customHeight="1">
      <c r="A70" s="33"/>
      <c r="M70" s="5"/>
      <c r="N70" s="6"/>
      <c r="O70" s="144">
        <v>8</v>
      </c>
      <c r="P70" s="144"/>
      <c r="Q70" s="175" t="s">
        <v>52</v>
      </c>
      <c r="R70" s="175"/>
      <c r="S70" s="6"/>
      <c r="T70" s="7"/>
      <c r="U70" s="142" t="s">
        <v>9</v>
      </c>
      <c r="V70" s="142"/>
      <c r="W70" s="142"/>
      <c r="X70" s="155">
        <v>200.42</v>
      </c>
      <c r="Y70" s="155"/>
      <c r="Z70" s="155"/>
      <c r="AA70" s="155"/>
      <c r="AB70" s="6"/>
      <c r="AC70" s="28" t="s">
        <v>53</v>
      </c>
      <c r="AD70" s="6"/>
      <c r="AE70" s="6"/>
      <c r="AF70" s="6"/>
      <c r="AG70" s="143" t="s">
        <v>11</v>
      </c>
      <c r="AH70" s="143"/>
      <c r="AI70" s="144">
        <f>ROUND(O70*X70,0)</f>
        <v>1603</v>
      </c>
      <c r="AJ70" s="144"/>
      <c r="AK70" s="144"/>
      <c r="AL70" s="11" t="s">
        <v>12</v>
      </c>
    </row>
    <row r="71" spans="1:38" s="19" customFormat="1" ht="15">
      <c r="A71" s="4"/>
      <c r="B71" s="176" t="s">
        <v>82</v>
      </c>
      <c r="C71" s="176"/>
      <c r="D71" s="176"/>
      <c r="E71" s="176"/>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44"/>
      <c r="AJ71" s="44"/>
      <c r="AK71" s="44"/>
      <c r="AL71" s="45"/>
    </row>
    <row r="72" spans="1:38" s="10" customFormat="1" ht="17.25" customHeight="1">
      <c r="A72" s="49" t="s">
        <v>71</v>
      </c>
      <c r="B72" s="50" t="s">
        <v>72</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79"/>
      <c r="AJ72" s="179"/>
      <c r="AK72" s="179"/>
    </row>
    <row r="73" spans="1:38" s="22" customFormat="1" ht="16.5" customHeight="1">
      <c r="A73" s="33"/>
      <c r="M73" s="5"/>
      <c r="N73" s="6"/>
      <c r="O73" s="144">
        <v>8</v>
      </c>
      <c r="P73" s="144"/>
      <c r="Q73" s="175" t="s">
        <v>52</v>
      </c>
      <c r="R73" s="175"/>
      <c r="S73" s="6"/>
      <c r="T73" s="7"/>
      <c r="U73" s="142" t="s">
        <v>9</v>
      </c>
      <c r="V73" s="142"/>
      <c r="W73" s="142"/>
      <c r="X73" s="155">
        <v>271.92</v>
      </c>
      <c r="Y73" s="155"/>
      <c r="Z73" s="155"/>
      <c r="AA73" s="155"/>
      <c r="AB73" s="6"/>
      <c r="AC73" s="28" t="s">
        <v>53</v>
      </c>
      <c r="AD73" s="6"/>
      <c r="AE73" s="6"/>
      <c r="AF73" s="6"/>
      <c r="AG73" s="143" t="s">
        <v>11</v>
      </c>
      <c r="AH73" s="143"/>
      <c r="AI73" s="144">
        <f>ROUND(O73*X73,0)</f>
        <v>2175</v>
      </c>
      <c r="AJ73" s="144"/>
      <c r="AK73" s="144"/>
      <c r="AL73" s="11" t="s">
        <v>12</v>
      </c>
    </row>
    <row r="74" spans="1:38" s="19" customFormat="1" ht="15">
      <c r="A74" s="4"/>
      <c r="B74" s="176" t="s">
        <v>82</v>
      </c>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44"/>
      <c r="AJ74" s="44"/>
      <c r="AK74" s="44"/>
      <c r="AL74" s="45"/>
    </row>
    <row r="75" spans="1:38" s="3" customFormat="1" ht="48" customHeight="1">
      <c r="A75" s="2">
        <v>22</v>
      </c>
      <c r="B75" s="166" t="s">
        <v>79</v>
      </c>
      <c r="C75" s="166"/>
      <c r="D75" s="166"/>
      <c r="E75" s="166"/>
      <c r="F75" s="166"/>
      <c r="G75" s="166"/>
      <c r="H75" s="166"/>
      <c r="I75" s="166"/>
      <c r="J75" s="166"/>
      <c r="K75" s="166"/>
      <c r="L75" s="166"/>
      <c r="M75" s="166"/>
      <c r="N75" s="166"/>
      <c r="O75" s="166"/>
      <c r="P75" s="166"/>
      <c r="Q75" s="166"/>
      <c r="R75" s="166"/>
      <c r="S75" s="166"/>
      <c r="T75" s="166"/>
      <c r="U75" s="166"/>
      <c r="V75" s="166"/>
      <c r="W75" s="166"/>
      <c r="X75" s="166"/>
      <c r="Y75" s="166"/>
      <c r="Z75" s="166"/>
      <c r="AA75" s="166"/>
      <c r="AB75" s="166"/>
      <c r="AC75" s="166"/>
      <c r="AD75" s="166"/>
      <c r="AE75" s="166"/>
      <c r="AF75" s="166"/>
      <c r="AG75" s="166"/>
      <c r="AH75" s="166"/>
      <c r="AI75" s="167"/>
      <c r="AJ75" s="167"/>
      <c r="AK75" s="167"/>
    </row>
    <row r="76" spans="1:38" s="22" customFormat="1" ht="17.25" customHeight="1">
      <c r="A76" s="33"/>
      <c r="M76" s="5"/>
      <c r="N76" s="6"/>
      <c r="O76" s="144">
        <v>3</v>
      </c>
      <c r="P76" s="144"/>
      <c r="Q76" s="175" t="s">
        <v>52</v>
      </c>
      <c r="R76" s="175"/>
      <c r="S76" s="6"/>
      <c r="T76" s="7"/>
      <c r="U76" s="142" t="s">
        <v>9</v>
      </c>
      <c r="V76" s="142"/>
      <c r="W76" s="142"/>
      <c r="X76" s="155">
        <v>21989.61</v>
      </c>
      <c r="Y76" s="155"/>
      <c r="Z76" s="155"/>
      <c r="AA76" s="155"/>
      <c r="AB76" s="6"/>
      <c r="AC76" s="28" t="s">
        <v>53</v>
      </c>
      <c r="AD76" s="6"/>
      <c r="AE76" s="6"/>
      <c r="AF76" s="6"/>
      <c r="AG76" s="143" t="s">
        <v>11</v>
      </c>
      <c r="AH76" s="143"/>
      <c r="AI76" s="144">
        <f>ROUND(O76*X76,0)</f>
        <v>65969</v>
      </c>
      <c r="AJ76" s="144"/>
      <c r="AK76" s="144"/>
      <c r="AL76" s="11" t="s">
        <v>12</v>
      </c>
    </row>
    <row r="77" spans="1:38" s="19" customFormat="1" ht="15">
      <c r="A77" s="4"/>
      <c r="B77" s="176" t="s">
        <v>82</v>
      </c>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76"/>
      <c r="AB77" s="176"/>
      <c r="AC77" s="176"/>
      <c r="AD77" s="176"/>
      <c r="AE77" s="176"/>
      <c r="AF77" s="176"/>
      <c r="AG77" s="176"/>
      <c r="AH77" s="176"/>
      <c r="AI77" s="44"/>
      <c r="AJ77" s="44"/>
      <c r="AK77" s="44"/>
      <c r="AL77" s="45"/>
    </row>
    <row r="78" spans="1:38" s="3" customFormat="1" ht="50.25" customHeight="1">
      <c r="A78" s="2">
        <v>23</v>
      </c>
      <c r="B78" s="180" t="s">
        <v>80</v>
      </c>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7"/>
      <c r="AJ78" s="167"/>
      <c r="AK78" s="167"/>
    </row>
    <row r="79" spans="1:38" s="22" customFormat="1" ht="18" customHeight="1">
      <c r="A79" s="33"/>
      <c r="M79" s="5"/>
      <c r="N79" s="6"/>
      <c r="O79" s="144">
        <v>1</v>
      </c>
      <c r="P79" s="144"/>
      <c r="Q79" s="175" t="s">
        <v>57</v>
      </c>
      <c r="R79" s="175"/>
      <c r="S79" s="6"/>
      <c r="T79" s="7"/>
      <c r="U79" s="142" t="s">
        <v>9</v>
      </c>
      <c r="V79" s="142"/>
      <c r="W79" s="142"/>
      <c r="X79" s="155">
        <v>5494.59</v>
      </c>
      <c r="Y79" s="155"/>
      <c r="Z79" s="155"/>
      <c r="AA79" s="155"/>
      <c r="AB79" s="6"/>
      <c r="AC79" s="28" t="s">
        <v>53</v>
      </c>
      <c r="AD79" s="6"/>
      <c r="AE79" s="6"/>
      <c r="AF79" s="6"/>
      <c r="AG79" s="143" t="s">
        <v>11</v>
      </c>
      <c r="AH79" s="143"/>
      <c r="AI79" s="144">
        <f>ROUND(O79*X79,0)</f>
        <v>5495</v>
      </c>
      <c r="AJ79" s="144"/>
      <c r="AK79" s="144"/>
      <c r="AL79" s="11" t="s">
        <v>12</v>
      </c>
    </row>
    <row r="80" spans="1:38" s="19" customFormat="1" ht="15">
      <c r="A80" s="4"/>
      <c r="B80" s="176" t="s">
        <v>82</v>
      </c>
      <c r="C80" s="176"/>
      <c r="D80" s="176"/>
      <c r="E80" s="176"/>
      <c r="F80" s="176"/>
      <c r="G80" s="176"/>
      <c r="H80" s="176"/>
      <c r="I80" s="176"/>
      <c r="J80" s="176"/>
      <c r="K80" s="176"/>
      <c r="L80" s="176"/>
      <c r="M80" s="176"/>
      <c r="N80" s="176"/>
      <c r="O80" s="176"/>
      <c r="P80" s="176"/>
      <c r="Q80" s="176"/>
      <c r="R80" s="176"/>
      <c r="S80" s="176"/>
      <c r="T80" s="176"/>
      <c r="U80" s="176"/>
      <c r="V80" s="176"/>
      <c r="W80" s="176"/>
      <c r="X80" s="176"/>
      <c r="Y80" s="176"/>
      <c r="Z80" s="176"/>
      <c r="AA80" s="176"/>
      <c r="AB80" s="176"/>
      <c r="AC80" s="176"/>
      <c r="AD80" s="176"/>
      <c r="AE80" s="176"/>
      <c r="AF80" s="176"/>
      <c r="AG80" s="176"/>
      <c r="AH80" s="176"/>
      <c r="AI80" s="80"/>
      <c r="AJ80" s="80"/>
      <c r="AK80" s="80"/>
      <c r="AL80" s="81"/>
    </row>
    <row r="81" spans="1:38" s="54" customFormat="1" ht="15" customHeight="1">
      <c r="A81" s="52"/>
      <c r="B81" s="53"/>
      <c r="AA81" s="183" t="s">
        <v>14</v>
      </c>
      <c r="AB81" s="183"/>
      <c r="AC81" s="183"/>
      <c r="AD81" s="183"/>
      <c r="AE81" s="183"/>
      <c r="AF81" s="77" t="s">
        <v>11</v>
      </c>
      <c r="AG81" s="77"/>
      <c r="AH81" s="78"/>
      <c r="AI81" s="184">
        <f>SUM(AI7:AI79)</f>
        <v>263180</v>
      </c>
      <c r="AJ81" s="184"/>
      <c r="AK81" s="184"/>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I36"/>
  <sheetViews>
    <sheetView view="pageBreakPreview" topLeftCell="A4" zoomScale="70" zoomScaleSheetLayoutView="70" workbookViewId="0">
      <selection activeCell="B15" sqref="B15"/>
    </sheetView>
  </sheetViews>
  <sheetFormatPr defaultRowHeight="12.75"/>
  <cols>
    <col min="1" max="1" width="6.42578125" style="41" customWidth="1"/>
    <col min="2" max="2" width="5.5703125" style="41" customWidth="1"/>
    <col min="3" max="3" width="55.5703125" style="41" customWidth="1"/>
    <col min="4" max="4" width="20" style="41" customWidth="1"/>
    <col min="5" max="5" width="8.5703125" style="41" customWidth="1"/>
    <col min="6" max="7" width="9.140625" style="41"/>
    <col min="8" max="8" width="17.7109375" style="41" customWidth="1"/>
    <col min="9" max="9" width="28.140625" style="41" customWidth="1"/>
    <col min="10" max="256" width="9.140625" style="41"/>
    <col min="257" max="257" width="6.42578125" style="41" customWidth="1"/>
    <col min="258" max="258" width="5.5703125" style="41" customWidth="1"/>
    <col min="259" max="259" width="55.5703125" style="41" customWidth="1"/>
    <col min="260" max="260" width="20" style="41" customWidth="1"/>
    <col min="261" max="261" width="8.5703125" style="41" customWidth="1"/>
    <col min="262" max="263" width="9.140625" style="41"/>
    <col min="264" max="264" width="17.7109375" style="41" customWidth="1"/>
    <col min="265" max="265" width="28.140625" style="41" customWidth="1"/>
    <col min="266" max="512" width="9.140625" style="41"/>
    <col min="513" max="513" width="6.42578125" style="41" customWidth="1"/>
    <col min="514" max="514" width="5.5703125" style="41" customWidth="1"/>
    <col min="515" max="515" width="55.5703125" style="41" customWidth="1"/>
    <col min="516" max="516" width="20" style="41" customWidth="1"/>
    <col min="517" max="517" width="8.5703125" style="41" customWidth="1"/>
    <col min="518" max="519" width="9.140625" style="41"/>
    <col min="520" max="520" width="17.7109375" style="41" customWidth="1"/>
    <col min="521" max="521" width="28.140625" style="41" customWidth="1"/>
    <col min="522" max="768" width="9.140625" style="41"/>
    <col min="769" max="769" width="6.42578125" style="41" customWidth="1"/>
    <col min="770" max="770" width="5.5703125" style="41" customWidth="1"/>
    <col min="771" max="771" width="55.5703125" style="41" customWidth="1"/>
    <col min="772" max="772" width="20" style="41" customWidth="1"/>
    <col min="773" max="773" width="8.5703125" style="41" customWidth="1"/>
    <col min="774" max="775" width="9.140625" style="41"/>
    <col min="776" max="776" width="17.7109375" style="41" customWidth="1"/>
    <col min="777" max="777" width="28.140625" style="41" customWidth="1"/>
    <col min="778" max="1024" width="9.140625" style="41"/>
    <col min="1025" max="1025" width="6.42578125" style="41" customWidth="1"/>
    <col min="1026" max="1026" width="5.5703125" style="41" customWidth="1"/>
    <col min="1027" max="1027" width="55.5703125" style="41" customWidth="1"/>
    <col min="1028" max="1028" width="20" style="41" customWidth="1"/>
    <col min="1029" max="1029" width="8.5703125" style="41" customWidth="1"/>
    <col min="1030" max="1031" width="9.140625" style="41"/>
    <col min="1032" max="1032" width="17.7109375" style="41" customWidth="1"/>
    <col min="1033" max="1033" width="28.140625" style="41" customWidth="1"/>
    <col min="1034" max="1280" width="9.140625" style="41"/>
    <col min="1281" max="1281" width="6.42578125" style="41" customWidth="1"/>
    <col min="1282" max="1282" width="5.5703125" style="41" customWidth="1"/>
    <col min="1283" max="1283" width="55.5703125" style="41" customWidth="1"/>
    <col min="1284" max="1284" width="20" style="41" customWidth="1"/>
    <col min="1285" max="1285" width="8.5703125" style="41" customWidth="1"/>
    <col min="1286" max="1287" width="9.140625" style="41"/>
    <col min="1288" max="1288" width="17.7109375" style="41" customWidth="1"/>
    <col min="1289" max="1289" width="28.140625" style="41" customWidth="1"/>
    <col min="1290" max="1536" width="9.140625" style="41"/>
    <col min="1537" max="1537" width="6.42578125" style="41" customWidth="1"/>
    <col min="1538" max="1538" width="5.5703125" style="41" customWidth="1"/>
    <col min="1539" max="1539" width="55.5703125" style="41" customWidth="1"/>
    <col min="1540" max="1540" width="20" style="41" customWidth="1"/>
    <col min="1541" max="1541" width="8.5703125" style="41" customWidth="1"/>
    <col min="1542" max="1543" width="9.140625" style="41"/>
    <col min="1544" max="1544" width="17.7109375" style="41" customWidth="1"/>
    <col min="1545" max="1545" width="28.140625" style="41" customWidth="1"/>
    <col min="1546" max="1792" width="9.140625" style="41"/>
    <col min="1793" max="1793" width="6.42578125" style="41" customWidth="1"/>
    <col min="1794" max="1794" width="5.5703125" style="41" customWidth="1"/>
    <col min="1795" max="1795" width="55.5703125" style="41" customWidth="1"/>
    <col min="1796" max="1796" width="20" style="41" customWidth="1"/>
    <col min="1797" max="1797" width="8.5703125" style="41" customWidth="1"/>
    <col min="1798" max="1799" width="9.140625" style="41"/>
    <col min="1800" max="1800" width="17.7109375" style="41" customWidth="1"/>
    <col min="1801" max="1801" width="28.140625" style="41" customWidth="1"/>
    <col min="1802" max="2048" width="9.140625" style="41"/>
    <col min="2049" max="2049" width="6.42578125" style="41" customWidth="1"/>
    <col min="2050" max="2050" width="5.5703125" style="41" customWidth="1"/>
    <col min="2051" max="2051" width="55.5703125" style="41" customWidth="1"/>
    <col min="2052" max="2052" width="20" style="41" customWidth="1"/>
    <col min="2053" max="2053" width="8.5703125" style="41" customWidth="1"/>
    <col min="2054" max="2055" width="9.140625" style="41"/>
    <col min="2056" max="2056" width="17.7109375" style="41" customWidth="1"/>
    <col min="2057" max="2057" width="28.140625" style="41" customWidth="1"/>
    <col min="2058" max="2304" width="9.140625" style="41"/>
    <col min="2305" max="2305" width="6.42578125" style="41" customWidth="1"/>
    <col min="2306" max="2306" width="5.5703125" style="41" customWidth="1"/>
    <col min="2307" max="2307" width="55.5703125" style="41" customWidth="1"/>
    <col min="2308" max="2308" width="20" style="41" customWidth="1"/>
    <col min="2309" max="2309" width="8.5703125" style="41" customWidth="1"/>
    <col min="2310" max="2311" width="9.140625" style="41"/>
    <col min="2312" max="2312" width="17.7109375" style="41" customWidth="1"/>
    <col min="2313" max="2313" width="28.140625" style="41" customWidth="1"/>
    <col min="2314" max="2560" width="9.140625" style="41"/>
    <col min="2561" max="2561" width="6.42578125" style="41" customWidth="1"/>
    <col min="2562" max="2562" width="5.5703125" style="41" customWidth="1"/>
    <col min="2563" max="2563" width="55.5703125" style="41" customWidth="1"/>
    <col min="2564" max="2564" width="20" style="41" customWidth="1"/>
    <col min="2565" max="2565" width="8.5703125" style="41" customWidth="1"/>
    <col min="2566" max="2567" width="9.140625" style="41"/>
    <col min="2568" max="2568" width="17.7109375" style="41" customWidth="1"/>
    <col min="2569" max="2569" width="28.140625" style="41" customWidth="1"/>
    <col min="2570" max="2816" width="9.140625" style="41"/>
    <col min="2817" max="2817" width="6.42578125" style="41" customWidth="1"/>
    <col min="2818" max="2818" width="5.5703125" style="41" customWidth="1"/>
    <col min="2819" max="2819" width="55.5703125" style="41" customWidth="1"/>
    <col min="2820" max="2820" width="20" style="41" customWidth="1"/>
    <col min="2821" max="2821" width="8.5703125" style="41" customWidth="1"/>
    <col min="2822" max="2823" width="9.140625" style="41"/>
    <col min="2824" max="2824" width="17.7109375" style="41" customWidth="1"/>
    <col min="2825" max="2825" width="28.140625" style="41" customWidth="1"/>
    <col min="2826" max="3072" width="9.140625" style="41"/>
    <col min="3073" max="3073" width="6.42578125" style="41" customWidth="1"/>
    <col min="3074" max="3074" width="5.5703125" style="41" customWidth="1"/>
    <col min="3075" max="3075" width="55.5703125" style="41" customWidth="1"/>
    <col min="3076" max="3076" width="20" style="41" customWidth="1"/>
    <col min="3077" max="3077" width="8.5703125" style="41" customWidth="1"/>
    <col min="3078" max="3079" width="9.140625" style="41"/>
    <col min="3080" max="3080" width="17.7109375" style="41" customWidth="1"/>
    <col min="3081" max="3081" width="28.140625" style="41" customWidth="1"/>
    <col min="3082" max="3328" width="9.140625" style="41"/>
    <col min="3329" max="3329" width="6.42578125" style="41" customWidth="1"/>
    <col min="3330" max="3330" width="5.5703125" style="41" customWidth="1"/>
    <col min="3331" max="3331" width="55.5703125" style="41" customWidth="1"/>
    <col min="3332" max="3332" width="20" style="41" customWidth="1"/>
    <col min="3333" max="3333" width="8.5703125" style="41" customWidth="1"/>
    <col min="3334" max="3335" width="9.140625" style="41"/>
    <col min="3336" max="3336" width="17.7109375" style="41" customWidth="1"/>
    <col min="3337" max="3337" width="28.140625" style="41" customWidth="1"/>
    <col min="3338" max="3584" width="9.140625" style="41"/>
    <col min="3585" max="3585" width="6.42578125" style="41" customWidth="1"/>
    <col min="3586" max="3586" width="5.5703125" style="41" customWidth="1"/>
    <col min="3587" max="3587" width="55.5703125" style="41" customWidth="1"/>
    <col min="3588" max="3588" width="20" style="41" customWidth="1"/>
    <col min="3589" max="3589" width="8.5703125" style="41" customWidth="1"/>
    <col min="3590" max="3591" width="9.140625" style="41"/>
    <col min="3592" max="3592" width="17.7109375" style="41" customWidth="1"/>
    <col min="3593" max="3593" width="28.140625" style="41" customWidth="1"/>
    <col min="3594" max="3840" width="9.140625" style="41"/>
    <col min="3841" max="3841" width="6.42578125" style="41" customWidth="1"/>
    <col min="3842" max="3842" width="5.5703125" style="41" customWidth="1"/>
    <col min="3843" max="3843" width="55.5703125" style="41" customWidth="1"/>
    <col min="3844" max="3844" width="20" style="41" customWidth="1"/>
    <col min="3845" max="3845" width="8.5703125" style="41" customWidth="1"/>
    <col min="3846" max="3847" width="9.140625" style="41"/>
    <col min="3848" max="3848" width="17.7109375" style="41" customWidth="1"/>
    <col min="3849" max="3849" width="28.140625" style="41" customWidth="1"/>
    <col min="3850" max="4096" width="9.140625" style="41"/>
    <col min="4097" max="4097" width="6.42578125" style="41" customWidth="1"/>
    <col min="4098" max="4098" width="5.5703125" style="41" customWidth="1"/>
    <col min="4099" max="4099" width="55.5703125" style="41" customWidth="1"/>
    <col min="4100" max="4100" width="20" style="41" customWidth="1"/>
    <col min="4101" max="4101" width="8.5703125" style="41" customWidth="1"/>
    <col min="4102" max="4103" width="9.140625" style="41"/>
    <col min="4104" max="4104" width="17.7109375" style="41" customWidth="1"/>
    <col min="4105" max="4105" width="28.140625" style="41" customWidth="1"/>
    <col min="4106" max="4352" width="9.140625" style="41"/>
    <col min="4353" max="4353" width="6.42578125" style="41" customWidth="1"/>
    <col min="4354" max="4354" width="5.5703125" style="41" customWidth="1"/>
    <col min="4355" max="4355" width="55.5703125" style="41" customWidth="1"/>
    <col min="4356" max="4356" width="20" style="41" customWidth="1"/>
    <col min="4357" max="4357" width="8.5703125" style="41" customWidth="1"/>
    <col min="4358" max="4359" width="9.140625" style="41"/>
    <col min="4360" max="4360" width="17.7109375" style="41" customWidth="1"/>
    <col min="4361" max="4361" width="28.140625" style="41" customWidth="1"/>
    <col min="4362" max="4608" width="9.140625" style="41"/>
    <col min="4609" max="4609" width="6.42578125" style="41" customWidth="1"/>
    <col min="4610" max="4610" width="5.5703125" style="41" customWidth="1"/>
    <col min="4611" max="4611" width="55.5703125" style="41" customWidth="1"/>
    <col min="4612" max="4612" width="20" style="41" customWidth="1"/>
    <col min="4613" max="4613" width="8.5703125" style="41" customWidth="1"/>
    <col min="4614" max="4615" width="9.140625" style="41"/>
    <col min="4616" max="4616" width="17.7109375" style="41" customWidth="1"/>
    <col min="4617" max="4617" width="28.140625" style="41" customWidth="1"/>
    <col min="4618" max="4864" width="9.140625" style="41"/>
    <col min="4865" max="4865" width="6.42578125" style="41" customWidth="1"/>
    <col min="4866" max="4866" width="5.5703125" style="41" customWidth="1"/>
    <col min="4867" max="4867" width="55.5703125" style="41" customWidth="1"/>
    <col min="4868" max="4868" width="20" style="41" customWidth="1"/>
    <col min="4869" max="4869" width="8.5703125" style="41" customWidth="1"/>
    <col min="4870" max="4871" width="9.140625" style="41"/>
    <col min="4872" max="4872" width="17.7109375" style="41" customWidth="1"/>
    <col min="4873" max="4873" width="28.140625" style="41" customWidth="1"/>
    <col min="4874" max="5120" width="9.140625" style="41"/>
    <col min="5121" max="5121" width="6.42578125" style="41" customWidth="1"/>
    <col min="5122" max="5122" width="5.5703125" style="41" customWidth="1"/>
    <col min="5123" max="5123" width="55.5703125" style="41" customWidth="1"/>
    <col min="5124" max="5124" width="20" style="41" customWidth="1"/>
    <col min="5125" max="5125" width="8.5703125" style="41" customWidth="1"/>
    <col min="5126" max="5127" width="9.140625" style="41"/>
    <col min="5128" max="5128" width="17.7109375" style="41" customWidth="1"/>
    <col min="5129" max="5129" width="28.140625" style="41" customWidth="1"/>
    <col min="5130" max="5376" width="9.140625" style="41"/>
    <col min="5377" max="5377" width="6.42578125" style="41" customWidth="1"/>
    <col min="5378" max="5378" width="5.5703125" style="41" customWidth="1"/>
    <col min="5379" max="5379" width="55.5703125" style="41" customWidth="1"/>
    <col min="5380" max="5380" width="20" style="41" customWidth="1"/>
    <col min="5381" max="5381" width="8.5703125" style="41" customWidth="1"/>
    <col min="5382" max="5383" width="9.140625" style="41"/>
    <col min="5384" max="5384" width="17.7109375" style="41" customWidth="1"/>
    <col min="5385" max="5385" width="28.140625" style="41" customWidth="1"/>
    <col min="5386" max="5632" width="9.140625" style="41"/>
    <col min="5633" max="5633" width="6.42578125" style="41" customWidth="1"/>
    <col min="5634" max="5634" width="5.5703125" style="41" customWidth="1"/>
    <col min="5635" max="5635" width="55.5703125" style="41" customWidth="1"/>
    <col min="5636" max="5636" width="20" style="41" customWidth="1"/>
    <col min="5637" max="5637" width="8.5703125" style="41" customWidth="1"/>
    <col min="5638" max="5639" width="9.140625" style="41"/>
    <col min="5640" max="5640" width="17.7109375" style="41" customWidth="1"/>
    <col min="5641" max="5641" width="28.140625" style="41" customWidth="1"/>
    <col min="5642" max="5888" width="9.140625" style="41"/>
    <col min="5889" max="5889" width="6.42578125" style="41" customWidth="1"/>
    <col min="5890" max="5890" width="5.5703125" style="41" customWidth="1"/>
    <col min="5891" max="5891" width="55.5703125" style="41" customWidth="1"/>
    <col min="5892" max="5892" width="20" style="41" customWidth="1"/>
    <col min="5893" max="5893" width="8.5703125" style="41" customWidth="1"/>
    <col min="5894" max="5895" width="9.140625" style="41"/>
    <col min="5896" max="5896" width="17.7109375" style="41" customWidth="1"/>
    <col min="5897" max="5897" width="28.140625" style="41" customWidth="1"/>
    <col min="5898" max="6144" width="9.140625" style="41"/>
    <col min="6145" max="6145" width="6.42578125" style="41" customWidth="1"/>
    <col min="6146" max="6146" width="5.5703125" style="41" customWidth="1"/>
    <col min="6147" max="6147" width="55.5703125" style="41" customWidth="1"/>
    <col min="6148" max="6148" width="20" style="41" customWidth="1"/>
    <col min="6149" max="6149" width="8.5703125" style="41" customWidth="1"/>
    <col min="6150" max="6151" width="9.140625" style="41"/>
    <col min="6152" max="6152" width="17.7109375" style="41" customWidth="1"/>
    <col min="6153" max="6153" width="28.140625" style="41" customWidth="1"/>
    <col min="6154" max="6400" width="9.140625" style="41"/>
    <col min="6401" max="6401" width="6.42578125" style="41" customWidth="1"/>
    <col min="6402" max="6402" width="5.5703125" style="41" customWidth="1"/>
    <col min="6403" max="6403" width="55.5703125" style="41" customWidth="1"/>
    <col min="6404" max="6404" width="20" style="41" customWidth="1"/>
    <col min="6405" max="6405" width="8.5703125" style="41" customWidth="1"/>
    <col min="6406" max="6407" width="9.140625" style="41"/>
    <col min="6408" max="6408" width="17.7109375" style="41" customWidth="1"/>
    <col min="6409" max="6409" width="28.140625" style="41" customWidth="1"/>
    <col min="6410" max="6656" width="9.140625" style="41"/>
    <col min="6657" max="6657" width="6.42578125" style="41" customWidth="1"/>
    <col min="6658" max="6658" width="5.5703125" style="41" customWidth="1"/>
    <col min="6659" max="6659" width="55.5703125" style="41" customWidth="1"/>
    <col min="6660" max="6660" width="20" style="41" customWidth="1"/>
    <col min="6661" max="6661" width="8.5703125" style="41" customWidth="1"/>
    <col min="6662" max="6663" width="9.140625" style="41"/>
    <col min="6664" max="6664" width="17.7109375" style="41" customWidth="1"/>
    <col min="6665" max="6665" width="28.140625" style="41" customWidth="1"/>
    <col min="6666" max="6912" width="9.140625" style="41"/>
    <col min="6913" max="6913" width="6.42578125" style="41" customWidth="1"/>
    <col min="6914" max="6914" width="5.5703125" style="41" customWidth="1"/>
    <col min="6915" max="6915" width="55.5703125" style="41" customWidth="1"/>
    <col min="6916" max="6916" width="20" style="41" customWidth="1"/>
    <col min="6917" max="6917" width="8.5703125" style="41" customWidth="1"/>
    <col min="6918" max="6919" width="9.140625" style="41"/>
    <col min="6920" max="6920" width="17.7109375" style="41" customWidth="1"/>
    <col min="6921" max="6921" width="28.140625" style="41" customWidth="1"/>
    <col min="6922" max="7168" width="9.140625" style="41"/>
    <col min="7169" max="7169" width="6.42578125" style="41" customWidth="1"/>
    <col min="7170" max="7170" width="5.5703125" style="41" customWidth="1"/>
    <col min="7171" max="7171" width="55.5703125" style="41" customWidth="1"/>
    <col min="7172" max="7172" width="20" style="41" customWidth="1"/>
    <col min="7173" max="7173" width="8.5703125" style="41" customWidth="1"/>
    <col min="7174" max="7175" width="9.140625" style="41"/>
    <col min="7176" max="7176" width="17.7109375" style="41" customWidth="1"/>
    <col min="7177" max="7177" width="28.140625" style="41" customWidth="1"/>
    <col min="7178" max="7424" width="9.140625" style="41"/>
    <col min="7425" max="7425" width="6.42578125" style="41" customWidth="1"/>
    <col min="7426" max="7426" width="5.5703125" style="41" customWidth="1"/>
    <col min="7427" max="7427" width="55.5703125" style="41" customWidth="1"/>
    <col min="7428" max="7428" width="20" style="41" customWidth="1"/>
    <col min="7429" max="7429" width="8.5703125" style="41" customWidth="1"/>
    <col min="7430" max="7431" width="9.140625" style="41"/>
    <col min="7432" max="7432" width="17.7109375" style="41" customWidth="1"/>
    <col min="7433" max="7433" width="28.140625" style="41" customWidth="1"/>
    <col min="7434" max="7680" width="9.140625" style="41"/>
    <col min="7681" max="7681" width="6.42578125" style="41" customWidth="1"/>
    <col min="7682" max="7682" width="5.5703125" style="41" customWidth="1"/>
    <col min="7683" max="7683" width="55.5703125" style="41" customWidth="1"/>
    <col min="7684" max="7684" width="20" style="41" customWidth="1"/>
    <col min="7685" max="7685" width="8.5703125" style="41" customWidth="1"/>
    <col min="7686" max="7687" width="9.140625" style="41"/>
    <col min="7688" max="7688" width="17.7109375" style="41" customWidth="1"/>
    <col min="7689" max="7689" width="28.140625" style="41" customWidth="1"/>
    <col min="7690" max="7936" width="9.140625" style="41"/>
    <col min="7937" max="7937" width="6.42578125" style="41" customWidth="1"/>
    <col min="7938" max="7938" width="5.5703125" style="41" customWidth="1"/>
    <col min="7939" max="7939" width="55.5703125" style="41" customWidth="1"/>
    <col min="7940" max="7940" width="20" style="41" customWidth="1"/>
    <col min="7941" max="7941" width="8.5703125" style="41" customWidth="1"/>
    <col min="7942" max="7943" width="9.140625" style="41"/>
    <col min="7944" max="7944" width="17.7109375" style="41" customWidth="1"/>
    <col min="7945" max="7945" width="28.140625" style="41" customWidth="1"/>
    <col min="7946" max="8192" width="9.140625" style="41"/>
    <col min="8193" max="8193" width="6.42578125" style="41" customWidth="1"/>
    <col min="8194" max="8194" width="5.5703125" style="41" customWidth="1"/>
    <col min="8195" max="8195" width="55.5703125" style="41" customWidth="1"/>
    <col min="8196" max="8196" width="20" style="41" customWidth="1"/>
    <col min="8197" max="8197" width="8.5703125" style="41" customWidth="1"/>
    <col min="8198" max="8199" width="9.140625" style="41"/>
    <col min="8200" max="8200" width="17.7109375" style="41" customWidth="1"/>
    <col min="8201" max="8201" width="28.140625" style="41" customWidth="1"/>
    <col min="8202" max="8448" width="9.140625" style="41"/>
    <col min="8449" max="8449" width="6.42578125" style="41" customWidth="1"/>
    <col min="8450" max="8450" width="5.5703125" style="41" customWidth="1"/>
    <col min="8451" max="8451" width="55.5703125" style="41" customWidth="1"/>
    <col min="8452" max="8452" width="20" style="41" customWidth="1"/>
    <col min="8453" max="8453" width="8.5703125" style="41" customWidth="1"/>
    <col min="8454" max="8455" width="9.140625" style="41"/>
    <col min="8456" max="8456" width="17.7109375" style="41" customWidth="1"/>
    <col min="8457" max="8457" width="28.140625" style="41" customWidth="1"/>
    <col min="8458" max="8704" width="9.140625" style="41"/>
    <col min="8705" max="8705" width="6.42578125" style="41" customWidth="1"/>
    <col min="8706" max="8706" width="5.5703125" style="41" customWidth="1"/>
    <col min="8707" max="8707" width="55.5703125" style="41" customWidth="1"/>
    <col min="8708" max="8708" width="20" style="41" customWidth="1"/>
    <col min="8709" max="8709" width="8.5703125" style="41" customWidth="1"/>
    <col min="8710" max="8711" width="9.140625" style="41"/>
    <col min="8712" max="8712" width="17.7109375" style="41" customWidth="1"/>
    <col min="8713" max="8713" width="28.140625" style="41" customWidth="1"/>
    <col min="8714" max="8960" width="9.140625" style="41"/>
    <col min="8961" max="8961" width="6.42578125" style="41" customWidth="1"/>
    <col min="8962" max="8962" width="5.5703125" style="41" customWidth="1"/>
    <col min="8963" max="8963" width="55.5703125" style="41" customWidth="1"/>
    <col min="8964" max="8964" width="20" style="41" customWidth="1"/>
    <col min="8965" max="8965" width="8.5703125" style="41" customWidth="1"/>
    <col min="8966" max="8967" width="9.140625" style="41"/>
    <col min="8968" max="8968" width="17.7109375" style="41" customWidth="1"/>
    <col min="8969" max="8969" width="28.140625" style="41" customWidth="1"/>
    <col min="8970" max="9216" width="9.140625" style="41"/>
    <col min="9217" max="9217" width="6.42578125" style="41" customWidth="1"/>
    <col min="9218" max="9218" width="5.5703125" style="41" customWidth="1"/>
    <col min="9219" max="9219" width="55.5703125" style="41" customWidth="1"/>
    <col min="9220" max="9220" width="20" style="41" customWidth="1"/>
    <col min="9221" max="9221" width="8.5703125" style="41" customWidth="1"/>
    <col min="9222" max="9223" width="9.140625" style="41"/>
    <col min="9224" max="9224" width="17.7109375" style="41" customWidth="1"/>
    <col min="9225" max="9225" width="28.140625" style="41" customWidth="1"/>
    <col min="9226" max="9472" width="9.140625" style="41"/>
    <col min="9473" max="9473" width="6.42578125" style="41" customWidth="1"/>
    <col min="9474" max="9474" width="5.5703125" style="41" customWidth="1"/>
    <col min="9475" max="9475" width="55.5703125" style="41" customWidth="1"/>
    <col min="9476" max="9476" width="20" style="41" customWidth="1"/>
    <col min="9477" max="9477" width="8.5703125" style="41" customWidth="1"/>
    <col min="9478" max="9479" width="9.140625" style="41"/>
    <col min="9480" max="9480" width="17.7109375" style="41" customWidth="1"/>
    <col min="9481" max="9481" width="28.140625" style="41" customWidth="1"/>
    <col min="9482" max="9728" width="9.140625" style="41"/>
    <col min="9729" max="9729" width="6.42578125" style="41" customWidth="1"/>
    <col min="9730" max="9730" width="5.5703125" style="41" customWidth="1"/>
    <col min="9731" max="9731" width="55.5703125" style="41" customWidth="1"/>
    <col min="9732" max="9732" width="20" style="41" customWidth="1"/>
    <col min="9733" max="9733" width="8.5703125" style="41" customWidth="1"/>
    <col min="9734" max="9735" width="9.140625" style="41"/>
    <col min="9736" max="9736" width="17.7109375" style="41" customWidth="1"/>
    <col min="9737" max="9737" width="28.140625" style="41" customWidth="1"/>
    <col min="9738" max="9984" width="9.140625" style="41"/>
    <col min="9985" max="9985" width="6.42578125" style="41" customWidth="1"/>
    <col min="9986" max="9986" width="5.5703125" style="41" customWidth="1"/>
    <col min="9987" max="9987" width="55.5703125" style="41" customWidth="1"/>
    <col min="9988" max="9988" width="20" style="41" customWidth="1"/>
    <col min="9989" max="9989" width="8.5703125" style="41" customWidth="1"/>
    <col min="9990" max="9991" width="9.140625" style="41"/>
    <col min="9992" max="9992" width="17.7109375" style="41" customWidth="1"/>
    <col min="9993" max="9993" width="28.140625" style="41" customWidth="1"/>
    <col min="9994" max="10240" width="9.140625" style="41"/>
    <col min="10241" max="10241" width="6.42578125" style="41" customWidth="1"/>
    <col min="10242" max="10242" width="5.5703125" style="41" customWidth="1"/>
    <col min="10243" max="10243" width="55.5703125" style="41" customWidth="1"/>
    <col min="10244" max="10244" width="20" style="41" customWidth="1"/>
    <col min="10245" max="10245" width="8.5703125" style="41" customWidth="1"/>
    <col min="10246" max="10247" width="9.140625" style="41"/>
    <col min="10248" max="10248" width="17.7109375" style="41" customWidth="1"/>
    <col min="10249" max="10249" width="28.140625" style="41" customWidth="1"/>
    <col min="10250" max="10496" width="9.140625" style="41"/>
    <col min="10497" max="10497" width="6.42578125" style="41" customWidth="1"/>
    <col min="10498" max="10498" width="5.5703125" style="41" customWidth="1"/>
    <col min="10499" max="10499" width="55.5703125" style="41" customWidth="1"/>
    <col min="10500" max="10500" width="20" style="41" customWidth="1"/>
    <col min="10501" max="10501" width="8.5703125" style="41" customWidth="1"/>
    <col min="10502" max="10503" width="9.140625" style="41"/>
    <col min="10504" max="10504" width="17.7109375" style="41" customWidth="1"/>
    <col min="10505" max="10505" width="28.140625" style="41" customWidth="1"/>
    <col min="10506" max="10752" width="9.140625" style="41"/>
    <col min="10753" max="10753" width="6.42578125" style="41" customWidth="1"/>
    <col min="10754" max="10754" width="5.5703125" style="41" customWidth="1"/>
    <col min="10755" max="10755" width="55.5703125" style="41" customWidth="1"/>
    <col min="10756" max="10756" width="20" style="41" customWidth="1"/>
    <col min="10757" max="10757" width="8.5703125" style="41" customWidth="1"/>
    <col min="10758" max="10759" width="9.140625" style="41"/>
    <col min="10760" max="10760" width="17.7109375" style="41" customWidth="1"/>
    <col min="10761" max="10761" width="28.140625" style="41" customWidth="1"/>
    <col min="10762" max="11008" width="9.140625" style="41"/>
    <col min="11009" max="11009" width="6.42578125" style="41" customWidth="1"/>
    <col min="11010" max="11010" width="5.5703125" style="41" customWidth="1"/>
    <col min="11011" max="11011" width="55.5703125" style="41" customWidth="1"/>
    <col min="11012" max="11012" width="20" style="41" customWidth="1"/>
    <col min="11013" max="11013" width="8.5703125" style="41" customWidth="1"/>
    <col min="11014" max="11015" width="9.140625" style="41"/>
    <col min="11016" max="11016" width="17.7109375" style="41" customWidth="1"/>
    <col min="11017" max="11017" width="28.140625" style="41" customWidth="1"/>
    <col min="11018" max="11264" width="9.140625" style="41"/>
    <col min="11265" max="11265" width="6.42578125" style="41" customWidth="1"/>
    <col min="11266" max="11266" width="5.5703125" style="41" customWidth="1"/>
    <col min="11267" max="11267" width="55.5703125" style="41" customWidth="1"/>
    <col min="11268" max="11268" width="20" style="41" customWidth="1"/>
    <col min="11269" max="11269" width="8.5703125" style="41" customWidth="1"/>
    <col min="11270" max="11271" width="9.140625" style="41"/>
    <col min="11272" max="11272" width="17.7109375" style="41" customWidth="1"/>
    <col min="11273" max="11273" width="28.140625" style="41" customWidth="1"/>
    <col min="11274" max="11520" width="9.140625" style="41"/>
    <col min="11521" max="11521" width="6.42578125" style="41" customWidth="1"/>
    <col min="11522" max="11522" width="5.5703125" style="41" customWidth="1"/>
    <col min="11523" max="11523" width="55.5703125" style="41" customWidth="1"/>
    <col min="11524" max="11524" width="20" style="41" customWidth="1"/>
    <col min="11525" max="11525" width="8.5703125" style="41" customWidth="1"/>
    <col min="11526" max="11527" width="9.140625" style="41"/>
    <col min="11528" max="11528" width="17.7109375" style="41" customWidth="1"/>
    <col min="11529" max="11529" width="28.140625" style="41" customWidth="1"/>
    <col min="11530" max="11776" width="9.140625" style="41"/>
    <col min="11777" max="11777" width="6.42578125" style="41" customWidth="1"/>
    <col min="11778" max="11778" width="5.5703125" style="41" customWidth="1"/>
    <col min="11779" max="11779" width="55.5703125" style="41" customWidth="1"/>
    <col min="11780" max="11780" width="20" style="41" customWidth="1"/>
    <col min="11781" max="11781" width="8.5703125" style="41" customWidth="1"/>
    <col min="11782" max="11783" width="9.140625" style="41"/>
    <col min="11784" max="11784" width="17.7109375" style="41" customWidth="1"/>
    <col min="11785" max="11785" width="28.140625" style="41" customWidth="1"/>
    <col min="11786" max="12032" width="9.140625" style="41"/>
    <col min="12033" max="12033" width="6.42578125" style="41" customWidth="1"/>
    <col min="12034" max="12034" width="5.5703125" style="41" customWidth="1"/>
    <col min="12035" max="12035" width="55.5703125" style="41" customWidth="1"/>
    <col min="12036" max="12036" width="20" style="41" customWidth="1"/>
    <col min="12037" max="12037" width="8.5703125" style="41" customWidth="1"/>
    <col min="12038" max="12039" width="9.140625" style="41"/>
    <col min="12040" max="12040" width="17.7109375" style="41" customWidth="1"/>
    <col min="12041" max="12041" width="28.140625" style="41" customWidth="1"/>
    <col min="12042" max="12288" width="9.140625" style="41"/>
    <col min="12289" max="12289" width="6.42578125" style="41" customWidth="1"/>
    <col min="12290" max="12290" width="5.5703125" style="41" customWidth="1"/>
    <col min="12291" max="12291" width="55.5703125" style="41" customWidth="1"/>
    <col min="12292" max="12292" width="20" style="41" customWidth="1"/>
    <col min="12293" max="12293" width="8.5703125" style="41" customWidth="1"/>
    <col min="12294" max="12295" width="9.140625" style="41"/>
    <col min="12296" max="12296" width="17.7109375" style="41" customWidth="1"/>
    <col min="12297" max="12297" width="28.140625" style="41" customWidth="1"/>
    <col min="12298" max="12544" width="9.140625" style="41"/>
    <col min="12545" max="12545" width="6.42578125" style="41" customWidth="1"/>
    <col min="12546" max="12546" width="5.5703125" style="41" customWidth="1"/>
    <col min="12547" max="12547" width="55.5703125" style="41" customWidth="1"/>
    <col min="12548" max="12548" width="20" style="41" customWidth="1"/>
    <col min="12549" max="12549" width="8.5703125" style="41" customWidth="1"/>
    <col min="12550" max="12551" width="9.140625" style="41"/>
    <col min="12552" max="12552" width="17.7109375" style="41" customWidth="1"/>
    <col min="12553" max="12553" width="28.140625" style="41" customWidth="1"/>
    <col min="12554" max="12800" width="9.140625" style="41"/>
    <col min="12801" max="12801" width="6.42578125" style="41" customWidth="1"/>
    <col min="12802" max="12802" width="5.5703125" style="41" customWidth="1"/>
    <col min="12803" max="12803" width="55.5703125" style="41" customWidth="1"/>
    <col min="12804" max="12804" width="20" style="41" customWidth="1"/>
    <col min="12805" max="12805" width="8.5703125" style="41" customWidth="1"/>
    <col min="12806" max="12807" width="9.140625" style="41"/>
    <col min="12808" max="12808" width="17.7109375" style="41" customWidth="1"/>
    <col min="12809" max="12809" width="28.140625" style="41" customWidth="1"/>
    <col min="12810" max="13056" width="9.140625" style="41"/>
    <col min="13057" max="13057" width="6.42578125" style="41" customWidth="1"/>
    <col min="13058" max="13058" width="5.5703125" style="41" customWidth="1"/>
    <col min="13059" max="13059" width="55.5703125" style="41" customWidth="1"/>
    <col min="13060" max="13060" width="20" style="41" customWidth="1"/>
    <col min="13061" max="13061" width="8.5703125" style="41" customWidth="1"/>
    <col min="13062" max="13063" width="9.140625" style="41"/>
    <col min="13064" max="13064" width="17.7109375" style="41" customWidth="1"/>
    <col min="13065" max="13065" width="28.140625" style="41" customWidth="1"/>
    <col min="13066" max="13312" width="9.140625" style="41"/>
    <col min="13313" max="13313" width="6.42578125" style="41" customWidth="1"/>
    <col min="13314" max="13314" width="5.5703125" style="41" customWidth="1"/>
    <col min="13315" max="13315" width="55.5703125" style="41" customWidth="1"/>
    <col min="13316" max="13316" width="20" style="41" customWidth="1"/>
    <col min="13317" max="13317" width="8.5703125" style="41" customWidth="1"/>
    <col min="13318" max="13319" width="9.140625" style="41"/>
    <col min="13320" max="13320" width="17.7109375" style="41" customWidth="1"/>
    <col min="13321" max="13321" width="28.140625" style="41" customWidth="1"/>
    <col min="13322" max="13568" width="9.140625" style="41"/>
    <col min="13569" max="13569" width="6.42578125" style="41" customWidth="1"/>
    <col min="13570" max="13570" width="5.5703125" style="41" customWidth="1"/>
    <col min="13571" max="13571" width="55.5703125" style="41" customWidth="1"/>
    <col min="13572" max="13572" width="20" style="41" customWidth="1"/>
    <col min="13573" max="13573" width="8.5703125" style="41" customWidth="1"/>
    <col min="13574" max="13575" width="9.140625" style="41"/>
    <col min="13576" max="13576" width="17.7109375" style="41" customWidth="1"/>
    <col min="13577" max="13577" width="28.140625" style="41" customWidth="1"/>
    <col min="13578" max="13824" width="9.140625" style="41"/>
    <col min="13825" max="13825" width="6.42578125" style="41" customWidth="1"/>
    <col min="13826" max="13826" width="5.5703125" style="41" customWidth="1"/>
    <col min="13827" max="13827" width="55.5703125" style="41" customWidth="1"/>
    <col min="13828" max="13828" width="20" style="41" customWidth="1"/>
    <col min="13829" max="13829" width="8.5703125" style="41" customWidth="1"/>
    <col min="13830" max="13831" width="9.140625" style="41"/>
    <col min="13832" max="13832" width="17.7109375" style="41" customWidth="1"/>
    <col min="13833" max="13833" width="28.140625" style="41" customWidth="1"/>
    <col min="13834" max="14080" width="9.140625" style="41"/>
    <col min="14081" max="14081" width="6.42578125" style="41" customWidth="1"/>
    <col min="14082" max="14082" width="5.5703125" style="41" customWidth="1"/>
    <col min="14083" max="14083" width="55.5703125" style="41" customWidth="1"/>
    <col min="14084" max="14084" width="20" style="41" customWidth="1"/>
    <col min="14085" max="14085" width="8.5703125" style="41" customWidth="1"/>
    <col min="14086" max="14087" width="9.140625" style="41"/>
    <col min="14088" max="14088" width="17.7109375" style="41" customWidth="1"/>
    <col min="14089" max="14089" width="28.140625" style="41" customWidth="1"/>
    <col min="14090" max="14336" width="9.140625" style="41"/>
    <col min="14337" max="14337" width="6.42578125" style="41" customWidth="1"/>
    <col min="14338" max="14338" width="5.5703125" style="41" customWidth="1"/>
    <col min="14339" max="14339" width="55.5703125" style="41" customWidth="1"/>
    <col min="14340" max="14340" width="20" style="41" customWidth="1"/>
    <col min="14341" max="14341" width="8.5703125" style="41" customWidth="1"/>
    <col min="14342" max="14343" width="9.140625" style="41"/>
    <col min="14344" max="14344" width="17.7109375" style="41" customWidth="1"/>
    <col min="14345" max="14345" width="28.140625" style="41" customWidth="1"/>
    <col min="14346" max="14592" width="9.140625" style="41"/>
    <col min="14593" max="14593" width="6.42578125" style="41" customWidth="1"/>
    <col min="14594" max="14594" width="5.5703125" style="41" customWidth="1"/>
    <col min="14595" max="14595" width="55.5703125" style="41" customWidth="1"/>
    <col min="14596" max="14596" width="20" style="41" customWidth="1"/>
    <col min="14597" max="14597" width="8.5703125" style="41" customWidth="1"/>
    <col min="14598" max="14599" width="9.140625" style="41"/>
    <col min="14600" max="14600" width="17.7109375" style="41" customWidth="1"/>
    <col min="14601" max="14601" width="28.140625" style="41" customWidth="1"/>
    <col min="14602" max="14848" width="9.140625" style="41"/>
    <col min="14849" max="14849" width="6.42578125" style="41" customWidth="1"/>
    <col min="14850" max="14850" width="5.5703125" style="41" customWidth="1"/>
    <col min="14851" max="14851" width="55.5703125" style="41" customWidth="1"/>
    <col min="14852" max="14852" width="20" style="41" customWidth="1"/>
    <col min="14853" max="14853" width="8.5703125" style="41" customWidth="1"/>
    <col min="14854" max="14855" width="9.140625" style="41"/>
    <col min="14856" max="14856" width="17.7109375" style="41" customWidth="1"/>
    <col min="14857" max="14857" width="28.140625" style="41" customWidth="1"/>
    <col min="14858" max="15104" width="9.140625" style="41"/>
    <col min="15105" max="15105" width="6.42578125" style="41" customWidth="1"/>
    <col min="15106" max="15106" width="5.5703125" style="41" customWidth="1"/>
    <col min="15107" max="15107" width="55.5703125" style="41" customWidth="1"/>
    <col min="15108" max="15108" width="20" style="41" customWidth="1"/>
    <col min="15109" max="15109" width="8.5703125" style="41" customWidth="1"/>
    <col min="15110" max="15111" width="9.140625" style="41"/>
    <col min="15112" max="15112" width="17.7109375" style="41" customWidth="1"/>
    <col min="15113" max="15113" width="28.140625" style="41" customWidth="1"/>
    <col min="15114" max="15360" width="9.140625" style="41"/>
    <col min="15361" max="15361" width="6.42578125" style="41" customWidth="1"/>
    <col min="15362" max="15362" width="5.5703125" style="41" customWidth="1"/>
    <col min="15363" max="15363" width="55.5703125" style="41" customWidth="1"/>
    <col min="15364" max="15364" width="20" style="41" customWidth="1"/>
    <col min="15365" max="15365" width="8.5703125" style="41" customWidth="1"/>
    <col min="15366" max="15367" width="9.140625" style="41"/>
    <col min="15368" max="15368" width="17.7109375" style="41" customWidth="1"/>
    <col min="15369" max="15369" width="28.140625" style="41" customWidth="1"/>
    <col min="15370" max="15616" width="9.140625" style="41"/>
    <col min="15617" max="15617" width="6.42578125" style="41" customWidth="1"/>
    <col min="15618" max="15618" width="5.5703125" style="41" customWidth="1"/>
    <col min="15619" max="15619" width="55.5703125" style="41" customWidth="1"/>
    <col min="15620" max="15620" width="20" style="41" customWidth="1"/>
    <col min="15621" max="15621" width="8.5703125" style="41" customWidth="1"/>
    <col min="15622" max="15623" width="9.140625" style="41"/>
    <col min="15624" max="15624" width="17.7109375" style="41" customWidth="1"/>
    <col min="15625" max="15625" width="28.140625" style="41" customWidth="1"/>
    <col min="15626" max="15872" width="9.140625" style="41"/>
    <col min="15873" max="15873" width="6.42578125" style="41" customWidth="1"/>
    <col min="15874" max="15874" width="5.5703125" style="41" customWidth="1"/>
    <col min="15875" max="15875" width="55.5703125" style="41" customWidth="1"/>
    <col min="15876" max="15876" width="20" style="41" customWidth="1"/>
    <col min="15877" max="15877" width="8.5703125" style="41" customWidth="1"/>
    <col min="15878" max="15879" width="9.140625" style="41"/>
    <col min="15880" max="15880" width="17.7109375" style="41" customWidth="1"/>
    <col min="15881" max="15881" width="28.140625" style="41" customWidth="1"/>
    <col min="15882" max="16128" width="9.140625" style="41"/>
    <col min="16129" max="16129" width="6.42578125" style="41" customWidth="1"/>
    <col min="16130" max="16130" width="5.5703125" style="41" customWidth="1"/>
    <col min="16131" max="16131" width="55.5703125" style="41" customWidth="1"/>
    <col min="16132" max="16132" width="20" style="41" customWidth="1"/>
    <col min="16133" max="16133" width="8.5703125" style="41" customWidth="1"/>
    <col min="16134" max="16135" width="9.140625" style="41"/>
    <col min="16136" max="16136" width="17.7109375" style="41" customWidth="1"/>
    <col min="16137" max="16137" width="28.140625" style="41" customWidth="1"/>
    <col min="16138" max="16384" width="9.140625" style="41"/>
  </cols>
  <sheetData>
    <row r="1" spans="1:8" ht="27">
      <c r="A1" s="189" t="s">
        <v>115</v>
      </c>
      <c r="B1" s="189"/>
      <c r="C1" s="189"/>
      <c r="D1" s="189"/>
      <c r="E1" s="189"/>
    </row>
    <row r="2" spans="1:8" ht="75.75" customHeight="1" thickBot="1">
      <c r="A2" s="190" t="str">
        <f>[1]F.REWIEW!A2</f>
        <v xml:space="preserve">Construction of One Class Room Building in Shelterless Primary Schools Taluka Chachro, Dahli &amp; Nangarparkar District Tharparkar  (22-Units) Under Pak MDGs Community Development Programme 2015-16 (NA-230) </v>
      </c>
      <c r="B2" s="190"/>
      <c r="C2" s="190"/>
      <c r="D2" s="190"/>
      <c r="E2" s="190"/>
    </row>
    <row r="3" spans="1:8" s="94" customFormat="1" ht="30" customHeight="1" thickTop="1" thickBot="1">
      <c r="A3" s="93" t="s">
        <v>116</v>
      </c>
      <c r="B3" s="191" t="s">
        <v>117</v>
      </c>
      <c r="C3" s="192"/>
      <c r="D3" s="191" t="s">
        <v>118</v>
      </c>
      <c r="E3" s="192"/>
    </row>
    <row r="4" spans="1:8" ht="14.25" thickTop="1" thickBot="1">
      <c r="A4" s="95">
        <v>1</v>
      </c>
      <c r="B4" s="193">
        <v>2</v>
      </c>
      <c r="C4" s="193"/>
      <c r="D4" s="193">
        <v>3</v>
      </c>
      <c r="E4" s="193"/>
    </row>
    <row r="5" spans="1:8" s="101" customFormat="1" ht="25.5" customHeight="1">
      <c r="A5" s="96">
        <v>1</v>
      </c>
      <c r="B5" s="97" t="s">
        <v>119</v>
      </c>
      <c r="C5" s="98"/>
      <c r="D5" s="99">
        <f>'[1]S.of Cost'!S10</f>
        <v>882462</v>
      </c>
      <c r="E5" s="100"/>
    </row>
    <row r="6" spans="1:8" s="101" customFormat="1" ht="25.5" customHeight="1">
      <c r="A6" s="102">
        <v>2</v>
      </c>
      <c r="B6" s="103" t="s">
        <v>120</v>
      </c>
      <c r="C6" s="104"/>
      <c r="D6" s="105">
        <f>'[2]S.of Cost'!$S$10</f>
        <v>874858</v>
      </c>
      <c r="E6" s="106"/>
      <c r="H6" s="101" t="s">
        <v>12</v>
      </c>
    </row>
    <row r="7" spans="1:8" s="101" customFormat="1" ht="25.5" customHeight="1">
      <c r="A7" s="102">
        <v>3</v>
      </c>
      <c r="B7" s="103" t="s">
        <v>121</v>
      </c>
      <c r="C7" s="104"/>
      <c r="D7" s="105">
        <f>'[3]S.of Cost'!$S$10</f>
        <v>934120</v>
      </c>
      <c r="E7" s="106"/>
    </row>
    <row r="8" spans="1:8" s="101" customFormat="1" ht="25.5" customHeight="1">
      <c r="A8" s="102">
        <v>4</v>
      </c>
      <c r="B8" s="103" t="s">
        <v>122</v>
      </c>
      <c r="C8" s="104"/>
      <c r="D8" s="105">
        <f>'[4]S.of Cost'!$S$10</f>
        <v>919861</v>
      </c>
      <c r="E8" s="106"/>
    </row>
    <row r="9" spans="1:8" s="101" customFormat="1" ht="25.5" customHeight="1">
      <c r="A9" s="102">
        <v>5</v>
      </c>
      <c r="B9" s="103" t="s">
        <v>123</v>
      </c>
      <c r="C9" s="104"/>
      <c r="D9" s="107">
        <f>'[5]S.of Cost'!$S$10</f>
        <v>883098</v>
      </c>
      <c r="E9" s="106"/>
    </row>
    <row r="10" spans="1:8" s="101" customFormat="1" ht="25.5" customHeight="1">
      <c r="A10" s="102">
        <v>6</v>
      </c>
      <c r="B10" s="103" t="s">
        <v>124</v>
      </c>
      <c r="C10" s="104"/>
      <c r="D10" s="105">
        <f>'[6]S.of Cost'!$S$10</f>
        <v>900845</v>
      </c>
      <c r="E10" s="106"/>
    </row>
    <row r="11" spans="1:8" s="101" customFormat="1" ht="25.5" customHeight="1">
      <c r="A11" s="102">
        <v>7</v>
      </c>
      <c r="B11" s="108" t="s">
        <v>125</v>
      </c>
      <c r="C11" s="109"/>
      <c r="D11" s="105">
        <f>'[7]S.of Cost'!$S$10</f>
        <v>930952</v>
      </c>
      <c r="E11" s="106"/>
    </row>
    <row r="12" spans="1:8" s="101" customFormat="1" ht="25.5" customHeight="1">
      <c r="A12" s="102">
        <v>8</v>
      </c>
      <c r="B12" s="103" t="s">
        <v>126</v>
      </c>
      <c r="C12" s="104"/>
      <c r="D12" s="105">
        <f>'[8]S.of Cost'!$S$10</f>
        <v>917958</v>
      </c>
      <c r="E12" s="106"/>
    </row>
    <row r="13" spans="1:8" s="101" customFormat="1" ht="25.5" customHeight="1">
      <c r="A13" s="102">
        <v>9</v>
      </c>
      <c r="B13" s="103" t="s">
        <v>127</v>
      </c>
      <c r="C13" s="104"/>
      <c r="D13" s="105">
        <f>'[9]S.of Cost'!$S$10</f>
        <v>934120</v>
      </c>
      <c r="E13" s="106"/>
    </row>
    <row r="14" spans="1:8" s="101" customFormat="1" ht="25.5" customHeight="1">
      <c r="A14" s="102">
        <v>10</v>
      </c>
      <c r="B14" s="103" t="s">
        <v>128</v>
      </c>
      <c r="C14" s="104"/>
      <c r="D14" s="105">
        <f>'[10]S.of Cost'!$S$10</f>
        <v>911620</v>
      </c>
      <c r="E14" s="106"/>
    </row>
    <row r="15" spans="1:8" s="101" customFormat="1" ht="25.5" customHeight="1">
      <c r="A15" s="102">
        <v>11</v>
      </c>
      <c r="B15" s="103" t="s">
        <v>129</v>
      </c>
      <c r="C15" s="104"/>
      <c r="D15" s="105">
        <f>'[11]S.of Cost'!$S$10</f>
        <v>897993</v>
      </c>
      <c r="E15" s="106"/>
    </row>
    <row r="16" spans="1:8" s="101" customFormat="1" ht="25.5" customHeight="1">
      <c r="A16" s="102">
        <v>12</v>
      </c>
      <c r="B16" s="103" t="s">
        <v>130</v>
      </c>
      <c r="C16" s="104"/>
      <c r="D16" s="105">
        <f>'[12]S.of Cost'!$S$10</f>
        <v>927782</v>
      </c>
      <c r="E16" s="106"/>
    </row>
    <row r="17" spans="1:5" s="101" customFormat="1" ht="25.5" customHeight="1">
      <c r="A17" s="102">
        <v>13</v>
      </c>
      <c r="B17" s="103" t="s">
        <v>131</v>
      </c>
      <c r="C17" s="104"/>
      <c r="D17" s="105">
        <f>'[13]S.of Cost'!$S$10</f>
        <v>934120</v>
      </c>
      <c r="E17" s="106"/>
    </row>
    <row r="18" spans="1:5" s="101" customFormat="1" ht="25.5" customHeight="1">
      <c r="A18" s="102">
        <v>14</v>
      </c>
      <c r="B18" s="103" t="s">
        <v>132</v>
      </c>
      <c r="C18" s="104"/>
      <c r="D18" s="105">
        <f>'[14]S.of Cost'!$S$10</f>
        <v>888335</v>
      </c>
      <c r="E18" s="106"/>
    </row>
    <row r="19" spans="1:5" s="101" customFormat="1" ht="25.5" customHeight="1">
      <c r="A19" s="102">
        <v>15</v>
      </c>
      <c r="B19" s="103" t="s">
        <v>133</v>
      </c>
      <c r="C19" s="104"/>
      <c r="D19" s="105">
        <f>'[15]S.of Cost'!$S$10</f>
        <v>898309</v>
      </c>
      <c r="E19" s="106"/>
    </row>
    <row r="20" spans="1:5" s="101" customFormat="1" ht="25.5" customHeight="1">
      <c r="A20" s="102">
        <v>16</v>
      </c>
      <c r="B20" s="103" t="s">
        <v>134</v>
      </c>
      <c r="C20" s="104"/>
      <c r="D20" s="105">
        <f>'[16]S.of Cost'!$S$10</f>
        <v>896427</v>
      </c>
      <c r="E20" s="106"/>
    </row>
    <row r="21" spans="1:5" s="101" customFormat="1" ht="25.5" customHeight="1">
      <c r="A21" s="102">
        <v>17</v>
      </c>
      <c r="B21" s="103" t="s">
        <v>135</v>
      </c>
      <c r="C21" s="104"/>
      <c r="D21" s="105">
        <f>'[17]S.of Cost'!$S$10</f>
        <v>943742</v>
      </c>
      <c r="E21" s="106"/>
    </row>
    <row r="22" spans="1:5" s="101" customFormat="1" ht="25.5" customHeight="1">
      <c r="A22" s="102">
        <v>18</v>
      </c>
      <c r="B22" s="103" t="s">
        <v>136</v>
      </c>
      <c r="C22" s="104"/>
      <c r="D22" s="105">
        <f>'[18]S.of Cost'!$S$10</f>
        <v>906094</v>
      </c>
      <c r="E22" s="106"/>
    </row>
    <row r="23" spans="1:5" s="101" customFormat="1" ht="25.5" customHeight="1">
      <c r="A23" s="102">
        <v>19</v>
      </c>
      <c r="B23" s="103" t="s">
        <v>137</v>
      </c>
      <c r="C23" s="104"/>
      <c r="D23" s="105">
        <f>'[19]S.of Cost'!$S$10</f>
        <v>885645</v>
      </c>
      <c r="E23" s="106"/>
    </row>
    <row r="24" spans="1:5" s="101" customFormat="1" ht="25.5" customHeight="1">
      <c r="A24" s="102">
        <v>20</v>
      </c>
      <c r="B24" s="103" t="s">
        <v>138</v>
      </c>
      <c r="C24" s="104"/>
      <c r="D24" s="105">
        <f>'[20]S.of Cost'!$S$10</f>
        <v>874855</v>
      </c>
      <c r="E24" s="106"/>
    </row>
    <row r="25" spans="1:5" s="101" customFormat="1" ht="25.5" customHeight="1">
      <c r="A25" s="102">
        <v>21</v>
      </c>
      <c r="B25" s="103" t="s">
        <v>139</v>
      </c>
      <c r="C25" s="104"/>
      <c r="D25" s="105">
        <f>'[21]S.of Cost'!$S$10</f>
        <v>921489</v>
      </c>
      <c r="E25" s="106"/>
    </row>
    <row r="26" spans="1:5" s="101" customFormat="1" ht="25.5" customHeight="1" thickBot="1">
      <c r="A26" s="102">
        <v>22</v>
      </c>
      <c r="B26" s="110" t="s">
        <v>140</v>
      </c>
      <c r="C26" s="111"/>
      <c r="D26" s="105">
        <f>'[22]S.of Cost'!$S$10</f>
        <v>916805</v>
      </c>
      <c r="E26" s="106"/>
    </row>
    <row r="27" spans="1:5" ht="26.25" customHeight="1" thickBot="1">
      <c r="A27" s="112"/>
      <c r="B27" s="113"/>
      <c r="C27" s="114" t="s">
        <v>141</v>
      </c>
      <c r="D27" s="115">
        <f>SUM(D5:D26)</f>
        <v>19981490</v>
      </c>
      <c r="E27" s="116"/>
    </row>
    <row r="28" spans="1:5" ht="26.25" customHeight="1" thickBot="1">
      <c r="A28" s="112"/>
      <c r="B28" s="113"/>
      <c r="C28" s="114" t="s">
        <v>142</v>
      </c>
      <c r="D28" s="117">
        <f>ROUND(D27/1000000,3)</f>
        <v>19.981000000000002</v>
      </c>
      <c r="E28" s="116"/>
    </row>
    <row r="29" spans="1:5">
      <c r="A29" s="118"/>
      <c r="B29" s="118"/>
    </row>
    <row r="30" spans="1:5">
      <c r="A30" s="118"/>
      <c r="B30" s="118"/>
    </row>
    <row r="31" spans="1:5">
      <c r="A31" s="118"/>
      <c r="B31" s="118"/>
    </row>
    <row r="32" spans="1:5" ht="50.25" customHeight="1">
      <c r="A32" s="118"/>
      <c r="B32" s="118"/>
    </row>
    <row r="33" spans="1:9" ht="15.75" customHeight="1">
      <c r="A33" s="185" t="s">
        <v>143</v>
      </c>
      <c r="B33" s="185"/>
      <c r="C33" s="185"/>
      <c r="D33" s="186" t="s">
        <v>144</v>
      </c>
      <c r="E33" s="186"/>
    </row>
    <row r="34" spans="1:9" ht="18.75">
      <c r="A34" s="187" t="s">
        <v>145</v>
      </c>
      <c r="B34" s="187"/>
      <c r="C34" s="187"/>
      <c r="D34" s="188" t="s">
        <v>145</v>
      </c>
      <c r="E34" s="188"/>
      <c r="H34" s="119" t="s">
        <v>143</v>
      </c>
      <c r="I34" s="120" t="s">
        <v>144</v>
      </c>
    </row>
    <row r="35" spans="1:9" ht="18.75">
      <c r="A35" s="187" t="str">
        <f>[23]F.REWIEW!A24</f>
        <v>Chachro</v>
      </c>
      <c r="B35" s="187"/>
      <c r="C35" s="187"/>
      <c r="D35" s="188" t="str">
        <f>A35</f>
        <v>Chachro</v>
      </c>
      <c r="E35" s="188"/>
      <c r="H35" s="121" t="s">
        <v>145</v>
      </c>
      <c r="I35" s="122" t="s">
        <v>145</v>
      </c>
    </row>
    <row r="36" spans="1:9" ht="18.75">
      <c r="H36" s="121" t="e">
        <f>[23]F.REWIEW!F25</f>
        <v>#REF!</v>
      </c>
      <c r="I36" s="122" t="e">
        <f>H36</f>
        <v>#REF!</v>
      </c>
    </row>
  </sheetData>
  <mergeCells count="12">
    <mergeCell ref="A1:E1"/>
    <mergeCell ref="A2:E2"/>
    <mergeCell ref="B3:C3"/>
    <mergeCell ref="D3:E3"/>
    <mergeCell ref="B4:C4"/>
    <mergeCell ref="D4:E4"/>
    <mergeCell ref="A33:C33"/>
    <mergeCell ref="D33:E33"/>
    <mergeCell ref="A34:C34"/>
    <mergeCell ref="D34:E34"/>
    <mergeCell ref="A35:C35"/>
    <mergeCell ref="D35:E35"/>
  </mergeCells>
  <pageMargins left="0.78" right="0.3" top="0.43"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Shedule-B</vt:lpstr>
      <vt:lpstr>W S &amp; S F HS</vt:lpstr>
      <vt:lpstr>Sheet1</vt:lpstr>
      <vt:lpstr>Name of Schemes</vt:lpstr>
      <vt:lpstr>'Name of Schemes'!Print_Area</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2016-03-10T10:18:00Z</dcterms:modified>
</cp:coreProperties>
</file>