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Sheet1!$A$1:$R$35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R17" i="1" l="1"/>
  <c r="R15" i="1"/>
  <c r="S17" i="1"/>
  <c r="S15" i="1"/>
  <c r="R13" i="1" l="1"/>
  <c r="R9" i="1" l="1"/>
  <c r="G25" i="1" l="1"/>
  <c r="G24" i="1"/>
  <c r="R21" i="1"/>
  <c r="R22" i="1" s="1"/>
  <c r="N25" i="1" s="1"/>
  <c r="E7" i="3" l="1"/>
  <c r="R19" i="1" l="1"/>
  <c r="R20" i="1" s="1"/>
  <c r="N24" i="1" s="1"/>
  <c r="R11" i="1"/>
  <c r="R10" i="1"/>
  <c r="R8" i="1"/>
  <c r="R7" i="1"/>
  <c r="R5" i="1"/>
  <c r="R18" i="1" l="1"/>
  <c r="N23" i="1" s="1"/>
  <c r="N26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<sst xmlns="http://schemas.openxmlformats.org/spreadsheetml/2006/main" count="193" uniqueCount="102">
  <si>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</si>
  <si>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</si>
  <si>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</si>
  <si>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</si>
  <si>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</si>
  <si>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</si>
  <si>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</si>
  <si>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</si>
  <si>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</si>
  <si>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</si>
  <si>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</si>
  <si>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</si>
  <si>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</si>
  <si>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</si>
  <si>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</si>
  <si>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</si>
  <si>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</si>
  <si>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</si>
  <si>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</si>
  <si>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</si>
  <si>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</si>
  <si>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</si>
  <si>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</si>
  <si>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</si>
  <si>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</si>
  <si>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</si>
  <si>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</si>
  <si>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</si>
  <si>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</si>
  <si>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</si>
  <si>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</si>
  <si>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</si>
  <si>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</si>
  <si>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</si>
  <si>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</si>
  <si>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</si>
  <si>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</si>
  <si>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</si>
  <si>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</si>
  <si>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</si>
  <si>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</si>
  <si>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</si>
  <si>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</si>
  <si>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</si>
  <si>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</si>
  <si>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</si>
  <si>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</si>
  <si>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</si>
  <si>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</si>
  <si>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</si>
  <si>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</si>
  <si>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</si>
  <si>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</si>
  <si>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</si>
  <si>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</si>
  <si>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</si>
  <si>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</si>
  <si>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</si>
  <si>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</si>
  <si>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>P-No</t>
  </si>
  <si>
    <t>Boring for tube well in all water bearing soils from ground level upto 100 ft or 30.5 meter depth i/c sinking and with drawing of caseing 80mm (3: Dia)(PHE-S.I.No: 1 (a) P-41)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</si>
  <si>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</si>
  <si>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</si>
  <si>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</si>
  <si>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</si>
  <si>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</si>
  <si>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</si>
  <si>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</si>
  <si>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</si>
  <si>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</si>
  <si>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</si>
  <si>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</si>
  <si>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</si>
  <si>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</si>
  <si>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</si>
  <si>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</si>
  <si>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</si>
  <si>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</si>
  <si>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</si>
  <si>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</si>
  <si>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</si>
  <si>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</si>
  <si>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</si>
  <si>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</si>
  <si>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Part-B</t>
  </si>
  <si>
    <t xml:space="preserve">PART-B PHE SCHEDULE 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</si>
  <si>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</si>
  <si>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</si>
  <si>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>Part-C</t>
  </si>
  <si>
    <t xml:space="preserve">Abstract </t>
  </si>
  <si>
    <t xml:space="preserve">W/S &amp; S/F </t>
  </si>
  <si>
    <t xml:space="preserve">Electric </t>
  </si>
  <si>
    <t xml:space="preserve">PH Engineering </t>
  </si>
  <si>
    <t xml:space="preserve">4" Dia </t>
  </si>
  <si>
    <t xml:space="preserve">1 1/2" Dia </t>
  </si>
  <si>
    <t>S/F fiber glass tank of approved quality and design and wall thickness specified i/c nuts and bolts and fixing sin plate from Pf C.C  1:6 and making connection for inlete out let and over flow pipe etc complete   (SI No: 3 a /P-21)</t>
  </si>
  <si>
    <t>Supplying and fixing in position brass bib cocks1/2" dia , Standard (SI No: 1  /P-16)</t>
  </si>
  <si>
    <t>P/F Nyloon connection etc complete (S.I.No:7 P-12</t>
  </si>
  <si>
    <t>P/F Gun Matel volve with wheels threaded or flanged ends with rubber washer 3/4" dia etc complete(SI No: 22 /P-36)</t>
  </si>
  <si>
    <t>Part A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</si>
  <si>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  (SI No: 20 /P-33)</t>
  </si>
  <si>
    <t>Part-A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</si>
</sst>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top"/>
    </xf>
    <xf numFmtId="165" fontId="1" fillId="0" borderId="10" xfId="0" applyNumberFormat="1" applyFont="1" applyBorder="1" applyAlignment="1">
      <alignment horizontal="left" vertical="top"/>
    </xf>
    <xf numFmtId="165" fontId="1" fillId="0" borderId="1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"/>
    </xf>
    <xf numFmtId="0" fontId="13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224782</xdr:colOff>
      <xdr:row>27</xdr:row>
      <xdr:rowOff>120911</xdr:rowOff>
    </xdr:from>
    <xdr:to>
      <xdr:col>23</xdr:col>
      <xdr:colOff>41655</xdr:colOff>
      <xdr:row>30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13</xdr:col>
      <xdr:colOff>187831</xdr:colOff>
      <xdr:row>32</xdr:row>
      <xdr:rowOff>0</xdr:rowOff>
    </xdr:from>
    <xdr:to>
      <xdr:col>17</xdr:col>
      <xdr:colOff>457187</xdr:colOff>
      <xdr:row>34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19</xdr:col>
      <xdr:colOff>69108</xdr:colOff>
      <xdr:row>30</xdr:row>
      <xdr:rowOff>46591</xdr:rowOff>
    </xdr:from>
    <xdr:to>
      <xdr:col>22</xdr:col>
      <xdr:colOff>444672</xdr:colOff>
      <xdr:row>32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topLeftCell="A19" zoomScale="130" zoomScaleNormal="100" zoomScaleSheetLayoutView="130" workbookViewId="0">
      <selection activeCell="O25" sqref="O25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9" style="16" customWidth="1"/>
    <col min="15" max="15" width="9.28515625" style="16" customWidth="1"/>
    <col min="16" max="16" width="6.28515625" style="16" customWidth="1"/>
    <col min="17" max="17" width="3.7109375" style="16" customWidth="1"/>
    <col min="18" max="18" width="8.140625" style="23" customWidth="1"/>
    <col min="19" max="19" width="9.140625" style="16" hidden="1" customWidth="1"/>
    <col min="20" max="16384" width="9.140625" style="16"/>
  </cols>
  <sheetData>
    <row r="1" spans="1:19" x14ac:dyDescent="0.25">
      <c r="A1" s="94" t="s">
        <v>74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</row>
    <row r="2" spans="1:19" ht="18.75" customHeight="1" x14ac:dyDescent="0.25">
      <c r="A2" s="94" t="s">
        <v>75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19" ht="15.75" customHeight="1" thickBot="1" x14ac:dyDescent="0.3">
      <c r="A3" s="102" t="s">
        <v>53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19" s="8" customFormat="1" ht="16.5" thickBot="1" x14ac:dyDescent="0.3">
      <c r="A4" s="5" t="s">
        <v>2</v>
      </c>
      <c r="B4" s="103" t="s">
        <v>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5" t="s">
        <v>4</v>
      </c>
      <c r="O4" s="5" t="s">
        <v>5</v>
      </c>
      <c r="P4" s="32" t="s">
        <v>6</v>
      </c>
      <c r="Q4" s="99" t="s">
        <v>7</v>
      </c>
      <c r="R4" s="100"/>
    </row>
    <row r="5" spans="1:19" s="29" customFormat="1" ht="76.5" customHeight="1" x14ac:dyDescent="0.25">
      <c r="A5" s="79">
        <v>1</v>
      </c>
      <c r="B5" s="97" t="s">
        <v>82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56"/>
      <c r="N5" s="82">
        <v>2</v>
      </c>
      <c r="O5" s="52">
        <v>4802.6000000000004</v>
      </c>
      <c r="P5" s="53" t="s">
        <v>54</v>
      </c>
      <c r="Q5" s="53" t="s">
        <v>1</v>
      </c>
      <c r="R5" s="54">
        <f>O5*N5</f>
        <v>9605.2000000000007</v>
      </c>
    </row>
    <row r="6" spans="1:19" ht="44.25" customHeight="1" x14ac:dyDescent="0.25">
      <c r="A6" s="44">
        <v>2</v>
      </c>
      <c r="B6" s="97" t="s">
        <v>83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45"/>
      <c r="P6" s="50"/>
    </row>
    <row r="7" spans="1:19" s="7" customFormat="1" ht="15" customHeight="1" x14ac:dyDescent="0.25">
      <c r="A7" s="46"/>
      <c r="B7" s="57" t="s">
        <v>56</v>
      </c>
      <c r="C7" s="57"/>
      <c r="D7" s="57"/>
      <c r="E7" s="57"/>
      <c r="F7" s="57"/>
      <c r="G7" s="57"/>
      <c r="H7" s="57"/>
      <c r="I7" s="57"/>
      <c r="J7" s="57"/>
      <c r="K7" s="57"/>
      <c r="L7" s="57"/>
      <c r="N7" s="51">
        <v>20</v>
      </c>
      <c r="O7" s="2">
        <v>73.209999999999994</v>
      </c>
      <c r="P7" s="1" t="s">
        <v>57</v>
      </c>
      <c r="Q7" s="1" t="s">
        <v>1</v>
      </c>
      <c r="R7" s="58">
        <f t="shared" ref="R7:R10" si="0">N7*O7</f>
        <v>1464.1999999999998</v>
      </c>
    </row>
    <row r="8" spans="1:19" s="7" customFormat="1" ht="15" customHeight="1" x14ac:dyDescent="0.25">
      <c r="A8" s="46"/>
      <c r="B8" s="57" t="s">
        <v>58</v>
      </c>
      <c r="C8" s="57"/>
      <c r="D8" s="57"/>
      <c r="E8" s="57"/>
      <c r="F8" s="57"/>
      <c r="G8" s="57"/>
      <c r="H8" s="57"/>
      <c r="I8" s="57"/>
      <c r="J8" s="57"/>
      <c r="K8" s="57"/>
      <c r="L8" s="57"/>
      <c r="N8" s="51">
        <v>20</v>
      </c>
      <c r="O8" s="2">
        <v>95.2</v>
      </c>
      <c r="P8" s="1" t="s">
        <v>57</v>
      </c>
      <c r="Q8" s="1" t="s">
        <v>1</v>
      </c>
      <c r="R8" s="58">
        <f t="shared" si="0"/>
        <v>1904</v>
      </c>
    </row>
    <row r="9" spans="1:19" s="7" customFormat="1" ht="17.25" customHeight="1" x14ac:dyDescent="0.25">
      <c r="A9" s="88"/>
      <c r="B9" s="57" t="s">
        <v>94</v>
      </c>
      <c r="C9" s="57"/>
      <c r="D9" s="57"/>
      <c r="E9" s="57"/>
      <c r="F9" s="57"/>
      <c r="G9" s="57"/>
      <c r="H9" s="57"/>
      <c r="I9" s="57"/>
      <c r="J9" s="57"/>
      <c r="K9" s="57"/>
      <c r="L9" s="57"/>
      <c r="N9" s="51">
        <v>40</v>
      </c>
      <c r="O9" s="2">
        <v>188.97</v>
      </c>
      <c r="P9" s="1" t="s">
        <v>57</v>
      </c>
      <c r="Q9" s="1" t="s">
        <v>1</v>
      </c>
      <c r="R9" s="58">
        <f t="shared" ref="R9" si="1">N9*O9</f>
        <v>7558.8</v>
      </c>
    </row>
    <row r="10" spans="1:19" s="29" customFormat="1" ht="33.75" customHeight="1" x14ac:dyDescent="0.25">
      <c r="A10" s="79">
        <v>3</v>
      </c>
      <c r="B10" s="97" t="s">
        <v>96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82">
        <v>2</v>
      </c>
      <c r="O10" s="52">
        <v>1109.5</v>
      </c>
      <c r="P10" s="53" t="s">
        <v>55</v>
      </c>
      <c r="Q10" s="53" t="s">
        <v>1</v>
      </c>
      <c r="R10" s="54">
        <f t="shared" si="0"/>
        <v>2219</v>
      </c>
    </row>
    <row r="11" spans="1:19" s="29" customFormat="1" ht="58.5" customHeight="1" x14ac:dyDescent="0.25">
      <c r="A11" s="79">
        <v>4</v>
      </c>
      <c r="B11" s="97" t="s">
        <v>95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82">
        <v>1</v>
      </c>
      <c r="O11" s="52">
        <v>21989.61</v>
      </c>
      <c r="P11" s="53" t="s">
        <v>59</v>
      </c>
      <c r="Q11" s="53" t="s">
        <v>1</v>
      </c>
      <c r="R11" s="55">
        <f>N11*O11</f>
        <v>21989.61</v>
      </c>
    </row>
    <row r="12" spans="1:19" s="29" customFormat="1" ht="75.75" customHeight="1" x14ac:dyDescent="0.25">
      <c r="A12" s="79">
        <v>5</v>
      </c>
      <c r="B12" s="97" t="s">
        <v>100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</row>
    <row r="13" spans="1:19" s="29" customFormat="1" ht="17.25" customHeight="1" x14ac:dyDescent="0.25">
      <c r="A13" s="79"/>
      <c r="B13" s="89" t="s">
        <v>93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2">
        <v>30</v>
      </c>
      <c r="O13" s="52">
        <v>146.57</v>
      </c>
      <c r="P13" s="53" t="s">
        <v>57</v>
      </c>
      <c r="Q13" s="53" t="s">
        <v>1</v>
      </c>
      <c r="R13" s="55">
        <f>N13*O13</f>
        <v>4397.0999999999995</v>
      </c>
    </row>
    <row r="14" spans="1:19" s="29" customFormat="1" ht="17.25" customHeight="1" x14ac:dyDescent="0.25">
      <c r="A14" s="79">
        <v>6</v>
      </c>
      <c r="B14" s="97" t="s">
        <v>97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0"/>
      <c r="N14" s="90"/>
      <c r="O14" s="82"/>
      <c r="P14" s="52"/>
      <c r="Q14" s="53"/>
      <c r="R14" s="53"/>
      <c r="S14" s="55"/>
    </row>
    <row r="15" spans="1:19" s="29" customFormat="1" ht="17.25" customHeight="1" x14ac:dyDescent="0.25">
      <c r="A15" s="79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82">
        <v>2</v>
      </c>
      <c r="O15" s="52">
        <v>447.15</v>
      </c>
      <c r="P15" s="53" t="s">
        <v>54</v>
      </c>
      <c r="Q15" s="53" t="s">
        <v>1</v>
      </c>
      <c r="R15" s="55">
        <f>N15*O15</f>
        <v>894.3</v>
      </c>
      <c r="S15" s="55">
        <f>N15*O15</f>
        <v>894.3</v>
      </c>
    </row>
    <row r="16" spans="1:19" s="29" customFormat="1" ht="17.25" customHeight="1" x14ac:dyDescent="0.25">
      <c r="A16" s="79">
        <v>7</v>
      </c>
      <c r="B16" s="97" t="s">
        <v>98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82"/>
      <c r="P16" s="52"/>
      <c r="Q16" s="53"/>
      <c r="R16" s="53"/>
      <c r="S16" s="55"/>
    </row>
    <row r="17" spans="1:19" s="29" customFormat="1" ht="16.5" customHeight="1" x14ac:dyDescent="0.25">
      <c r="A17" s="79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82">
        <v>1</v>
      </c>
      <c r="O17" s="52">
        <v>271.89999999999998</v>
      </c>
      <c r="P17" s="53" t="s">
        <v>57</v>
      </c>
      <c r="Q17" s="53" t="s">
        <v>1</v>
      </c>
      <c r="R17" s="91">
        <f>N17*O17</f>
        <v>271.89999999999998</v>
      </c>
      <c r="S17" s="55">
        <f>N17*O17</f>
        <v>271.89999999999998</v>
      </c>
    </row>
    <row r="18" spans="1:19" s="29" customFormat="1" ht="15" customHeight="1" x14ac:dyDescent="0.25">
      <c r="A18" s="79"/>
      <c r="B18" s="101" t="s">
        <v>85</v>
      </c>
      <c r="C18" s="101"/>
      <c r="D18" s="101"/>
      <c r="E18" s="101"/>
      <c r="F18" s="101"/>
      <c r="G18" s="101"/>
      <c r="H18" s="101"/>
      <c r="I18" s="101"/>
      <c r="J18" s="41"/>
      <c r="K18" s="41"/>
      <c r="L18" s="41"/>
      <c r="M18" s="82"/>
      <c r="N18" s="82"/>
      <c r="O18" s="52"/>
      <c r="P18" s="53" t="s">
        <v>99</v>
      </c>
      <c r="Q18" s="53"/>
      <c r="R18" s="54">
        <f>SUM(R5:R17)</f>
        <v>50304.11</v>
      </c>
    </row>
    <row r="19" spans="1:19" ht="46.5" customHeight="1" x14ac:dyDescent="0.25">
      <c r="A19" s="44">
        <v>1</v>
      </c>
      <c r="B19" s="97" t="s">
        <v>60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82">
        <v>40</v>
      </c>
      <c r="O19" s="52">
        <v>160</v>
      </c>
      <c r="P19" s="53" t="s">
        <v>59</v>
      </c>
      <c r="Q19" s="53" t="s">
        <v>1</v>
      </c>
      <c r="R19" s="55">
        <f>N19*O19</f>
        <v>6400</v>
      </c>
    </row>
    <row r="20" spans="1:19" ht="13.5" customHeight="1" x14ac:dyDescent="0.25">
      <c r="A20" s="49"/>
      <c r="B20" s="98" t="s">
        <v>86</v>
      </c>
      <c r="C20" s="98"/>
      <c r="D20" s="98"/>
      <c r="E20" s="98"/>
      <c r="F20" s="98"/>
      <c r="G20" s="98"/>
      <c r="H20" s="98"/>
      <c r="I20" s="98"/>
      <c r="J20" s="45"/>
      <c r="K20" s="45"/>
      <c r="L20" s="45"/>
      <c r="M20" s="45"/>
      <c r="N20" s="34"/>
      <c r="O20" s="34"/>
      <c r="P20" s="53" t="s">
        <v>84</v>
      </c>
      <c r="R20" s="87">
        <f>SUM(R19:R19)</f>
        <v>6400</v>
      </c>
    </row>
    <row r="21" spans="1:19" s="29" customFormat="1" ht="60" customHeight="1" x14ac:dyDescent="0.25">
      <c r="A21" s="85">
        <v>1</v>
      </c>
      <c r="B21" s="97" t="s">
        <v>87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82">
        <v>1</v>
      </c>
      <c r="O21" s="52">
        <v>5494.59</v>
      </c>
      <c r="P21" s="53" t="s">
        <v>59</v>
      </c>
      <c r="Q21" s="53" t="s">
        <v>1</v>
      </c>
      <c r="R21" s="55">
        <f>N21*O21</f>
        <v>5494.59</v>
      </c>
    </row>
    <row r="22" spans="1:19" x14ac:dyDescent="0.25">
      <c r="A22" s="49"/>
      <c r="B22" s="83"/>
      <c r="C22" s="83"/>
      <c r="D22" s="83"/>
      <c r="E22" s="95" t="s">
        <v>89</v>
      </c>
      <c r="F22" s="95"/>
      <c r="G22" s="95"/>
      <c r="H22" s="95"/>
      <c r="I22" s="95"/>
      <c r="J22" s="95"/>
      <c r="K22" s="95"/>
      <c r="L22" s="95"/>
      <c r="M22" s="95"/>
      <c r="N22" s="95"/>
      <c r="O22" s="34"/>
      <c r="P22" s="53" t="s">
        <v>88</v>
      </c>
      <c r="R22" s="86">
        <f>R21</f>
        <v>5494.59</v>
      </c>
    </row>
    <row r="23" spans="1:19" ht="12.75" customHeight="1" x14ac:dyDescent="0.25">
      <c r="A23" s="49"/>
      <c r="B23" s="84"/>
      <c r="C23" s="84"/>
      <c r="D23" s="84"/>
      <c r="E23" s="92">
        <v>1</v>
      </c>
      <c r="F23" s="93"/>
      <c r="G23" s="93" t="s">
        <v>101</v>
      </c>
      <c r="H23" s="93"/>
      <c r="I23" s="93" t="s">
        <v>90</v>
      </c>
      <c r="J23" s="93"/>
      <c r="K23" s="93"/>
      <c r="L23" s="93"/>
      <c r="M23" s="93"/>
      <c r="N23" s="118">
        <f>R18</f>
        <v>50304.11</v>
      </c>
      <c r="O23" s="34"/>
      <c r="P23" s="53"/>
      <c r="R23" s="55"/>
    </row>
    <row r="24" spans="1:19" ht="12.75" customHeight="1" x14ac:dyDescent="0.25">
      <c r="A24" s="49"/>
      <c r="B24" s="84"/>
      <c r="C24" s="84"/>
      <c r="D24" s="84"/>
      <c r="E24" s="92">
        <v>2</v>
      </c>
      <c r="F24" s="93"/>
      <c r="G24" s="93" t="str">
        <f>P20</f>
        <v>Part-B</v>
      </c>
      <c r="H24" s="93"/>
      <c r="I24" s="93" t="s">
        <v>92</v>
      </c>
      <c r="J24" s="93"/>
      <c r="K24" s="93"/>
      <c r="L24" s="93"/>
      <c r="M24" s="93"/>
      <c r="N24" s="118">
        <f>R20</f>
        <v>6400</v>
      </c>
      <c r="O24" s="34"/>
      <c r="P24" s="53"/>
      <c r="R24" s="55"/>
    </row>
    <row r="25" spans="1:19" ht="12.75" customHeight="1" x14ac:dyDescent="0.25">
      <c r="A25" s="49"/>
      <c r="B25" s="84"/>
      <c r="C25" s="84"/>
      <c r="D25" s="84"/>
      <c r="E25" s="92">
        <v>3</v>
      </c>
      <c r="F25" s="93"/>
      <c r="G25" s="93" t="str">
        <f>P22</f>
        <v>Part-C</v>
      </c>
      <c r="H25" s="93"/>
      <c r="I25" s="93" t="s">
        <v>91</v>
      </c>
      <c r="J25" s="93"/>
      <c r="K25" s="93"/>
      <c r="L25" s="93"/>
      <c r="M25" s="93"/>
      <c r="N25" s="119">
        <f>R22</f>
        <v>5494.59</v>
      </c>
      <c r="O25" s="34"/>
      <c r="P25" s="53"/>
      <c r="R25" s="55"/>
    </row>
    <row r="26" spans="1:19" ht="12.75" customHeight="1" x14ac:dyDescent="0.25">
      <c r="A26" s="49"/>
      <c r="B26" s="84"/>
      <c r="C26" s="84"/>
      <c r="D26" s="84"/>
      <c r="E26" s="93"/>
      <c r="F26" s="93"/>
      <c r="G26" s="93"/>
      <c r="H26" s="93"/>
      <c r="I26" s="93"/>
      <c r="J26" s="93"/>
      <c r="K26" s="93"/>
      <c r="L26" s="93"/>
      <c r="M26" s="93"/>
      <c r="N26" s="118">
        <f>SUM(N23:N25)</f>
        <v>62198.7</v>
      </c>
      <c r="O26" s="34"/>
      <c r="P26" s="53"/>
      <c r="R26" s="55"/>
    </row>
    <row r="27" spans="1:19" x14ac:dyDescent="0.25">
      <c r="A27" s="95" t="s">
        <v>81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</row>
    <row r="28" spans="1:19" x14ac:dyDescent="0.25">
      <c r="A28" s="96" t="s">
        <v>76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</row>
    <row r="29" spans="1:19" ht="16.5" customHeight="1" x14ac:dyDescent="0.25">
      <c r="A29" s="96" t="s">
        <v>77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</row>
    <row r="30" spans="1:19" ht="14.25" customHeight="1" x14ac:dyDescent="0.25">
      <c r="A30" s="96" t="s">
        <v>78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</row>
    <row r="31" spans="1:19" ht="14.25" customHeight="1" x14ac:dyDescent="0.25">
      <c r="A31" s="96" t="s">
        <v>79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</row>
    <row r="32" spans="1:19" x14ac:dyDescent="0.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18" x14ac:dyDescent="0.25">
      <c r="A33" s="79"/>
      <c r="B33" s="81" t="s">
        <v>80</v>
      </c>
      <c r="C33" s="78"/>
      <c r="D33" s="80"/>
      <c r="E33" s="78"/>
      <c r="F33" s="34"/>
      <c r="G33" s="78"/>
      <c r="H33" s="78"/>
      <c r="I33" s="78"/>
      <c r="J33" s="80"/>
      <c r="K33" s="80"/>
      <c r="L33" s="80"/>
      <c r="M33" s="80"/>
      <c r="N33" s="78"/>
      <c r="O33" s="78"/>
      <c r="P33" s="80"/>
      <c r="Q33" s="80"/>
      <c r="R33" s="50"/>
    </row>
    <row r="34" spans="1:18" x14ac:dyDescent="0.25">
      <c r="A34" s="79"/>
      <c r="B34" s="33"/>
      <c r="C34" s="78"/>
      <c r="D34" s="80"/>
      <c r="E34" s="78"/>
      <c r="F34" s="34"/>
      <c r="G34" s="78"/>
      <c r="H34" s="78"/>
      <c r="I34" s="78"/>
      <c r="J34" s="80"/>
      <c r="K34" s="80"/>
      <c r="L34" s="80"/>
      <c r="M34" s="80"/>
      <c r="N34" s="78"/>
      <c r="O34" s="78"/>
      <c r="P34" s="80"/>
      <c r="Q34" s="80"/>
      <c r="R34" s="50"/>
    </row>
    <row r="35" spans="1:18" x14ac:dyDescent="0.25">
      <c r="A35" s="79"/>
      <c r="B35" s="33"/>
      <c r="C35" s="78"/>
      <c r="D35" s="80"/>
      <c r="E35" s="78"/>
      <c r="F35" s="34"/>
      <c r="G35" s="78"/>
      <c r="H35" s="78"/>
      <c r="I35" s="78"/>
      <c r="J35" s="80"/>
      <c r="K35" s="80"/>
      <c r="L35" s="80"/>
      <c r="M35" s="80"/>
      <c r="N35" s="78"/>
      <c r="O35" s="78"/>
      <c r="P35" s="80"/>
      <c r="Q35" s="80"/>
      <c r="R35" s="50"/>
    </row>
  </sheetData>
  <mergeCells count="22">
    <mergeCell ref="B4:M4"/>
    <mergeCell ref="A30:R30"/>
    <mergeCell ref="A31:R31"/>
    <mergeCell ref="B14:L14"/>
    <mergeCell ref="B16:N16"/>
    <mergeCell ref="B12:N12"/>
    <mergeCell ref="A1:S1"/>
    <mergeCell ref="A2:S2"/>
    <mergeCell ref="A27:R27"/>
    <mergeCell ref="A28:R28"/>
    <mergeCell ref="A29:R29"/>
    <mergeCell ref="B5:L5"/>
    <mergeCell ref="B11:M11"/>
    <mergeCell ref="B20:I20"/>
    <mergeCell ref="B21:M21"/>
    <mergeCell ref="B19:M19"/>
    <mergeCell ref="Q4:R4"/>
    <mergeCell ref="B18:I18"/>
    <mergeCell ref="A3:R3"/>
    <mergeCell ref="B10:M10"/>
    <mergeCell ref="E22:N22"/>
    <mergeCell ref="B6:N6"/>
  </mergeCells>
  <pageMargins left="0.41" right="0.15" top="0.33" bottom="0.18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06" t="s">
        <v>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32.25" customHeight="1" thickBot="1" x14ac:dyDescent="0.3">
      <c r="A2" s="5" t="s">
        <v>2</v>
      </c>
      <c r="B2" s="5" t="s">
        <v>9</v>
      </c>
      <c r="C2" s="99" t="s">
        <v>17</v>
      </c>
      <c r="D2" s="107"/>
      <c r="E2" s="100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99" t="s">
        <v>16</v>
      </c>
      <c r="B17" s="107"/>
      <c r="C17" s="100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06" t="s">
        <v>41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ht="16.5" thickBot="1" x14ac:dyDescent="0.3">
      <c r="A20" s="5" t="s">
        <v>2</v>
      </c>
      <c r="B20" s="99" t="s">
        <v>19</v>
      </c>
      <c r="C20" s="107"/>
      <c r="D20" s="100"/>
      <c r="E20" s="35"/>
      <c r="F20" s="20"/>
      <c r="G20" s="5" t="s">
        <v>17</v>
      </c>
      <c r="H20" s="5" t="s">
        <v>5</v>
      </c>
      <c r="I20" s="6" t="s">
        <v>6</v>
      </c>
      <c r="J20" s="99" t="s">
        <v>7</v>
      </c>
      <c r="K20" s="100"/>
    </row>
    <row r="21" spans="1:11" ht="15" customHeight="1" x14ac:dyDescent="0.25">
      <c r="B21" s="105"/>
      <c r="C21" s="105"/>
      <c r="D21" s="105"/>
      <c r="J21" s="110"/>
      <c r="K21" s="110"/>
    </row>
    <row r="22" spans="1:11" ht="30" customHeight="1" x14ac:dyDescent="0.25">
      <c r="A22" s="1">
        <v>1</v>
      </c>
      <c r="B22" s="109" t="s">
        <v>20</v>
      </c>
      <c r="C22" s="109"/>
      <c r="D22" s="109"/>
      <c r="E22" s="37"/>
      <c r="F22" s="21"/>
      <c r="G22" s="10" t="e">
        <f>H17</f>
        <v>#REF!</v>
      </c>
      <c r="H22" s="2">
        <v>1390.6</v>
      </c>
      <c r="I22" s="1" t="s">
        <v>21</v>
      </c>
      <c r="J22" s="111" t="e">
        <f>G22*H22/100</f>
        <v>#REF!</v>
      </c>
      <c r="K22" s="111"/>
    </row>
    <row r="23" spans="1:11" ht="30" customHeight="1" x14ac:dyDescent="0.25">
      <c r="A23" s="1">
        <v>2</v>
      </c>
      <c r="B23" s="109" t="s">
        <v>22</v>
      </c>
      <c r="C23" s="109"/>
      <c r="D23" s="109"/>
      <c r="E23" s="37"/>
      <c r="F23" s="21"/>
      <c r="G23" s="10" t="e">
        <f>G17</f>
        <v>#REF!</v>
      </c>
      <c r="H23" s="1">
        <v>6828.12</v>
      </c>
      <c r="I23" s="1" t="s">
        <v>21</v>
      </c>
      <c r="J23" s="111" t="e">
        <f>G23*H23/100</f>
        <v>#REF!</v>
      </c>
      <c r="K23" s="111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1" t="e">
        <f>G24*H24/100</f>
        <v>#REF!</v>
      </c>
      <c r="K24" s="111"/>
    </row>
    <row r="25" spans="1:11" ht="30" customHeight="1" x14ac:dyDescent="0.25">
      <c r="A25" s="1">
        <v>4</v>
      </c>
      <c r="B25" s="109" t="s">
        <v>23</v>
      </c>
      <c r="C25" s="109"/>
      <c r="D25" s="109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1" t="e">
        <f>G25*H25</f>
        <v>#REF!</v>
      </c>
      <c r="K25" s="111"/>
    </row>
    <row r="26" spans="1:11" ht="30" customHeight="1" x14ac:dyDescent="0.25">
      <c r="A26" s="1">
        <v>5</v>
      </c>
      <c r="B26" s="109" t="s">
        <v>10</v>
      </c>
      <c r="C26" s="109"/>
      <c r="D26" s="109"/>
      <c r="E26" s="37"/>
      <c r="F26" s="21"/>
      <c r="G26" s="10" t="e">
        <f>J17</f>
        <v>#REF!</v>
      </c>
      <c r="H26" s="2">
        <v>617.5</v>
      </c>
      <c r="I26" s="1" t="s">
        <v>38</v>
      </c>
      <c r="J26" s="111" t="e">
        <f>G26*H26/1000</f>
        <v>#REF!</v>
      </c>
      <c r="K26" s="111"/>
    </row>
    <row r="27" spans="1:11" ht="30" customHeight="1" x14ac:dyDescent="0.25">
      <c r="A27" s="1">
        <v>6</v>
      </c>
      <c r="B27" s="109" t="s">
        <v>26</v>
      </c>
      <c r="C27" s="109"/>
      <c r="D27" s="109"/>
      <c r="E27" s="37"/>
      <c r="F27" s="21"/>
      <c r="G27" s="14" t="e">
        <f>K17</f>
        <v>#REF!</v>
      </c>
      <c r="H27" s="1">
        <v>186.15</v>
      </c>
      <c r="I27" s="1" t="s">
        <v>27</v>
      </c>
      <c r="J27" s="112" t="e">
        <f>G27*H27</f>
        <v>#REF!</v>
      </c>
      <c r="K27" s="112"/>
    </row>
    <row r="28" spans="1:11" ht="30" customHeight="1" x14ac:dyDescent="0.25">
      <c r="B28" s="108" t="s">
        <v>30</v>
      </c>
      <c r="C28" s="108"/>
      <c r="D28" s="108"/>
      <c r="E28" s="108"/>
      <c r="F28" s="108"/>
      <c r="G28" s="108"/>
      <c r="H28" s="108"/>
      <c r="I28" s="13" t="s">
        <v>0</v>
      </c>
      <c r="J28" s="113" t="e">
        <f>SUM(J22:K27)</f>
        <v>#REF!</v>
      </c>
      <c r="K28" s="114"/>
    </row>
    <row r="29" spans="1:11" ht="15" customHeight="1" x14ac:dyDescent="0.25">
      <c r="B29" s="105"/>
      <c r="C29" s="105"/>
      <c r="D29" s="105"/>
      <c r="J29" s="105"/>
      <c r="K29" s="105"/>
    </row>
    <row r="30" spans="1:11" ht="15" customHeight="1" x14ac:dyDescent="0.25">
      <c r="B30" s="105"/>
      <c r="C30" s="105"/>
      <c r="D30" s="105"/>
      <c r="J30" s="105"/>
      <c r="K30" s="105"/>
    </row>
    <row r="31" spans="1:11" ht="15" customHeight="1" x14ac:dyDescent="0.25">
      <c r="B31" s="115" t="s">
        <v>36</v>
      </c>
      <c r="C31" s="115"/>
      <c r="D31" s="115"/>
      <c r="E31" s="38"/>
      <c r="J31" s="105"/>
      <c r="K31" s="105"/>
    </row>
    <row r="32" spans="1:11" ht="15" customHeight="1" x14ac:dyDescent="0.25">
      <c r="B32" s="105"/>
      <c r="C32" s="105"/>
      <c r="D32" s="105"/>
      <c r="J32" s="105"/>
      <c r="K32" s="105"/>
    </row>
    <row r="33" spans="2:11" ht="15" customHeight="1" x14ac:dyDescent="0.25">
      <c r="B33" s="105"/>
      <c r="C33" s="105"/>
      <c r="D33" s="105"/>
      <c r="J33" s="105"/>
      <c r="K33" s="105"/>
    </row>
    <row r="34" spans="2:11" x14ac:dyDescent="0.25">
      <c r="J34" s="105"/>
      <c r="K34" s="105"/>
    </row>
    <row r="35" spans="2:11" x14ac:dyDescent="0.25">
      <c r="J35" s="105"/>
      <c r="K35" s="105"/>
    </row>
    <row r="36" spans="2:11" x14ac:dyDescent="0.25">
      <c r="J36" s="105"/>
      <c r="K36" s="105"/>
    </row>
    <row r="37" spans="2:11" x14ac:dyDescent="0.25">
      <c r="J37" s="105"/>
      <c r="K37" s="105"/>
    </row>
    <row r="38" spans="2:11" x14ac:dyDescent="0.25">
      <c r="J38" s="105"/>
      <c r="K38" s="105"/>
    </row>
  </sheetData>
  <mergeCells count="36">
    <mergeCell ref="J37:K37"/>
    <mergeCell ref="J38:K38"/>
    <mergeCell ref="J24:K24"/>
    <mergeCell ref="J34:K34"/>
    <mergeCell ref="J35:K35"/>
    <mergeCell ref="J36:K36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16" t="s">
        <v>31</v>
      </c>
      <c r="B1" s="116"/>
      <c r="C1" s="116"/>
      <c r="D1" s="116"/>
      <c r="E1" s="116"/>
      <c r="F1" s="116"/>
      <c r="G1" s="116"/>
      <c r="H1" s="116"/>
      <c r="I1" s="116"/>
      <c r="J1" s="116"/>
    </row>
    <row r="3" spans="1:19" ht="70.5" customHeight="1" x14ac:dyDescent="0.25">
      <c r="A3" s="117" t="e">
        <f>Sheet1!#REF!</f>
        <v>#REF!</v>
      </c>
      <c r="B3" s="117"/>
      <c r="C3" s="117"/>
      <c r="D3" s="117"/>
      <c r="E3" s="117"/>
      <c r="F3" s="117"/>
      <c r="G3" s="117"/>
      <c r="H3" s="117"/>
      <c r="I3" s="117"/>
      <c r="J3" s="117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59" t="s">
        <v>32</v>
      </c>
      <c r="B5" s="60" t="s">
        <v>71</v>
      </c>
      <c r="C5" s="60"/>
      <c r="D5" s="61" t="s">
        <v>33</v>
      </c>
      <c r="E5" s="62" t="e">
        <f>Sheet1!#REF!+Sheet2!J28</f>
        <v>#REF!</v>
      </c>
    </row>
    <row r="6" spans="1:19" ht="17.25" x14ac:dyDescent="0.3">
      <c r="A6" s="63"/>
      <c r="B6" s="59"/>
      <c r="C6" s="59"/>
      <c r="D6" s="64"/>
      <c r="E6" s="65"/>
    </row>
    <row r="7" spans="1:19" ht="33" customHeight="1" x14ac:dyDescent="0.25">
      <c r="A7" s="59" t="s">
        <v>61</v>
      </c>
      <c r="B7" s="60" t="s">
        <v>63</v>
      </c>
      <c r="C7" s="60"/>
      <c r="D7" s="61" t="s">
        <v>33</v>
      </c>
      <c r="E7" s="62">
        <f>[1]Sheet1!S216</f>
        <v>14748</v>
      </c>
      <c r="K7" s="11"/>
      <c r="L7" s="3"/>
    </row>
    <row r="8" spans="1:19" ht="15" customHeight="1" x14ac:dyDescent="0.25">
      <c r="A8" s="59"/>
      <c r="B8" s="59"/>
      <c r="C8" s="59"/>
      <c r="D8" s="61"/>
      <c r="E8" s="62"/>
    </row>
    <row r="9" spans="1:19" ht="24" customHeight="1" x14ac:dyDescent="0.25">
      <c r="A9" s="59" t="s">
        <v>62</v>
      </c>
      <c r="B9" s="60" t="s">
        <v>65</v>
      </c>
      <c r="C9" s="60"/>
      <c r="D9" s="61" t="s">
        <v>33</v>
      </c>
      <c r="E9" s="62">
        <v>150000</v>
      </c>
    </row>
    <row r="10" spans="1:19" s="76" customFormat="1" ht="15" customHeight="1" x14ac:dyDescent="0.25">
      <c r="A10" s="59"/>
      <c r="B10" s="60"/>
      <c r="C10" s="60"/>
      <c r="D10" s="61"/>
      <c r="E10" s="62"/>
    </row>
    <row r="11" spans="1:19" ht="25.5" customHeight="1" x14ac:dyDescent="0.25">
      <c r="A11" s="59" t="s">
        <v>64</v>
      </c>
      <c r="B11" s="60" t="s">
        <v>66</v>
      </c>
      <c r="C11" s="60"/>
      <c r="D11" s="61" t="s">
        <v>33</v>
      </c>
      <c r="E11" s="62" t="e">
        <f>E5*1%</f>
        <v>#REF!</v>
      </c>
    </row>
    <row r="12" spans="1:19" s="76" customFormat="1" ht="16.5" customHeight="1" thickBot="1" x14ac:dyDescent="0.3">
      <c r="A12" s="59"/>
      <c r="B12" s="60"/>
      <c r="C12" s="60"/>
      <c r="D12" s="61"/>
      <c r="E12" s="62"/>
    </row>
    <row r="13" spans="1:19" ht="32.25" customHeight="1" thickBot="1" x14ac:dyDescent="0.3">
      <c r="A13" s="59"/>
      <c r="B13" s="60"/>
      <c r="C13" s="72" t="s">
        <v>68</v>
      </c>
      <c r="D13" s="71" t="s">
        <v>33</v>
      </c>
      <c r="E13" s="68" t="e">
        <f>SUM(E5:E11)</f>
        <v>#REF!</v>
      </c>
    </row>
    <row r="14" spans="1:19" s="48" customFormat="1" ht="18" customHeight="1" x14ac:dyDescent="0.3">
      <c r="A14" s="63"/>
      <c r="B14" s="67"/>
      <c r="C14" s="61"/>
      <c r="D14" s="61"/>
      <c r="E14" s="62"/>
    </row>
    <row r="15" spans="1:19" ht="25.5" customHeight="1" x14ac:dyDescent="0.25">
      <c r="A15" s="59" t="s">
        <v>67</v>
      </c>
      <c r="B15" s="60" t="s">
        <v>72</v>
      </c>
      <c r="C15" s="60"/>
      <c r="D15" s="66" t="s">
        <v>33</v>
      </c>
      <c r="E15" s="69" t="e">
        <f>E13*1%</f>
        <v>#REF!</v>
      </c>
    </row>
    <row r="16" spans="1:19" ht="23.25" customHeight="1" thickBot="1" x14ac:dyDescent="0.3">
      <c r="A16" s="59"/>
      <c r="B16" s="60"/>
      <c r="C16" s="60"/>
      <c r="D16" s="61"/>
      <c r="E16" s="62"/>
    </row>
    <row r="17" spans="1:5" s="25" customFormat="1" ht="18" thickBot="1" x14ac:dyDescent="0.3">
      <c r="A17" s="59"/>
      <c r="B17" s="60"/>
      <c r="C17" s="70" t="s">
        <v>69</v>
      </c>
      <c r="D17" s="71" t="s">
        <v>33</v>
      </c>
      <c r="E17" s="68" t="e">
        <f>SUM(E13:E15)</f>
        <v>#REF!</v>
      </c>
    </row>
    <row r="18" spans="1:5" s="25" customFormat="1" ht="16.5" thickBot="1" x14ac:dyDescent="0.3">
      <c r="A18" s="7"/>
      <c r="B18" s="75"/>
      <c r="C18" s="75"/>
      <c r="D18" s="8"/>
      <c r="E18" s="18"/>
    </row>
    <row r="19" spans="1:5" s="48" customFormat="1" ht="18" thickBot="1" x14ac:dyDescent="0.3">
      <c r="A19" s="7"/>
      <c r="B19" s="75"/>
      <c r="C19" s="70" t="s">
        <v>70</v>
      </c>
      <c r="D19" s="71" t="s">
        <v>33</v>
      </c>
      <c r="E19" s="68">
        <v>1529000</v>
      </c>
    </row>
    <row r="20" spans="1:5" s="48" customFormat="1" ht="16.5" thickBot="1" x14ac:dyDescent="0.3">
      <c r="A20" s="7"/>
      <c r="B20" s="75"/>
      <c r="C20" s="75"/>
      <c r="D20" s="8"/>
      <c r="E20" s="18"/>
    </row>
    <row r="21" spans="1:5" s="48" customFormat="1" ht="18" thickBot="1" x14ac:dyDescent="0.3">
      <c r="A21" s="7"/>
      <c r="B21" s="75"/>
      <c r="C21" s="70" t="s">
        <v>73</v>
      </c>
      <c r="D21" s="71" t="s">
        <v>33</v>
      </c>
      <c r="E21" s="77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4" customFormat="1" ht="15.75" x14ac:dyDescent="0.25">
      <c r="A23" s="7"/>
      <c r="B23" s="73"/>
      <c r="C23" s="73"/>
      <c r="D23" s="8"/>
      <c r="E23" s="18"/>
    </row>
    <row r="24" spans="1:5" s="74" customFormat="1" ht="15.75" x14ac:dyDescent="0.25">
      <c r="A24" s="7"/>
      <c r="B24" s="73"/>
      <c r="C24" s="73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2016-02-28T23:26:04Z</cp:lastPrinted>
  <dcterms:created xsi:type="dcterms:W3CDTF">2014-03-04T07:22:02Z</dcterms:created>
  <dcterms:modified xsi:type="dcterms:W3CDTF">2016-02-29T23:36:46Z</dcterms:modified>
</cp:coreProperties>
</file>