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60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Sheet1!$A$1:$T$87</definedName>
    <definedName name="_xlnm.Print_Area" localSheetId="1">Sheet2!$A$1:$J$29</definedName>
    <definedName name="_xlnm.Print_Area" localSheetId="2">Sheet3!$A$1:$E$34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S71" i="1" l="1"/>
  <c r="S68" i="1"/>
  <c r="S66" i="1" l="1"/>
  <c r="S70" i="1"/>
  <c r="S57" i="1"/>
  <c r="S55" i="1"/>
  <c r="S53" i="1" l="1"/>
  <c r="S51" i="1"/>
  <c r="S49" i="1"/>
  <c r="S47" i="1"/>
  <c r="S45" i="1"/>
  <c r="S43" i="1"/>
  <c r="O41" i="1"/>
  <c r="S41" i="1" s="1"/>
  <c r="S39" i="1"/>
  <c r="S37" i="1"/>
  <c r="S34" i="1" l="1"/>
  <c r="S32" i="1"/>
  <c r="S30" i="1"/>
  <c r="S17" i="1" l="1"/>
  <c r="S15" i="1"/>
  <c r="S13" i="1" l="1"/>
  <c r="E11" i="2" l="1"/>
  <c r="G11" i="2"/>
  <c r="H11" i="2"/>
  <c r="I11" i="2"/>
  <c r="J11" i="2"/>
  <c r="E14" i="3"/>
  <c r="C7" i="2" l="1"/>
  <c r="S64" i="1" l="1"/>
  <c r="S11" i="1" l="1"/>
  <c r="S9" i="1"/>
  <c r="A3" i="3" l="1"/>
  <c r="C6" i="2" l="1"/>
  <c r="D6" i="2" s="1"/>
  <c r="S59" i="1"/>
  <c r="S61" i="1" l="1"/>
  <c r="S23" i="1" l="1"/>
  <c r="S21" i="1"/>
  <c r="S25" i="1" l="1"/>
  <c r="C8" i="2"/>
  <c r="S19" i="1" l="1"/>
  <c r="C5" i="2" l="1"/>
  <c r="C4" i="2"/>
  <c r="S7" i="1" l="1"/>
  <c r="S27" i="1" l="1"/>
  <c r="E6" i="3" l="1"/>
  <c r="D5" i="2"/>
  <c r="D11" i="2" s="1"/>
  <c r="F20" i="2" l="1"/>
  <c r="I20" i="2" s="1"/>
  <c r="F21" i="2"/>
  <c r="I21" i="2" s="1"/>
  <c r="I18" i="2" l="1"/>
  <c r="F16" i="2"/>
</calcChain>
</file>

<file path=xl/sharedStrings.xml><?xml version="1.0" encoding="utf-8"?>
<sst xmlns="http://schemas.openxmlformats.org/spreadsheetml/2006/main" count="199" uniqueCount="105">
  <si>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</si>
  <si>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</si>
  <si>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</si>
  <si>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</si>
  <si>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</si>
  <si>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</si>
  <si>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</si>
  <si>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</si>
  <si>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</si>
  <si>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</si>
  <si>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</si>
  <si>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</si>
  <si>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</si>
  <si>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</si>
  <si>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</si>
  <si>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</si>
  <si>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</si>
  <si>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</si>
  <si>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</si>
  <si>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</si>
  <si>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</si>
  <si>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</si>
  <si>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</si>
  <si>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</si>
  <si>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</si>
  <si>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</si>
  <si>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</si>
  <si>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</si>
  <si>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</si>
  <si>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</si>
  <si>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Total: -</t>
  </si>
  <si>
    <t xml:space="preserve">SUMMARY OF COST </t>
  </si>
  <si>
    <t>"A"</t>
  </si>
  <si>
    <t>COST OF MAIN BUILDING PART "A"</t>
  </si>
  <si>
    <t>RS.</t>
  </si>
  <si>
    <t xml:space="preserve">COST OF CARRIAGE OF MATERIAL </t>
  </si>
  <si>
    <t>"C"</t>
  </si>
  <si>
    <t xml:space="preserve">G-Total : </t>
  </si>
  <si>
    <t>Say:</t>
  </si>
  <si>
    <t>Million</t>
  </si>
  <si>
    <t>%Sft</t>
  </si>
  <si>
    <t>/=</t>
  </si>
  <si>
    <t>P-Cwt</t>
  </si>
  <si>
    <t>%Cft</t>
  </si>
  <si>
    <t>Dismentling  RCC Work ( S.I.No: 20 P-10)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</si>
  <si>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</t>
  </si>
  <si>
    <t>P-Cft</t>
  </si>
  <si>
    <t>Supplying fixing Girders (material Sch: item No: 140)</t>
  </si>
  <si>
    <t>Supplying fixing Tears (material Sch: item No: 144)</t>
  </si>
  <si>
    <t>P-Rft</t>
  </si>
  <si>
    <t>First class deodar wood  wrought joinery for doors and windows Fixed in position i/c chowkats holds fasts hings iron tower volts chocks cleats Handles  etc complete( Only shutters) (S.I.No.7, b / P-57)</t>
  </si>
  <si>
    <t>P-Sft</t>
  </si>
  <si>
    <t>Cement plaster ½” thick  upto  20’height ratio 1:6 (S.I.No.13-b P-51)</t>
  </si>
  <si>
    <t>Primary coat of Chalk under distembering (S.I.No.23/ P-53)</t>
  </si>
  <si>
    <t>Distembering 2 coats (S.I.No.24/ P-53)</t>
  </si>
  <si>
    <t xml:space="preserve">Total </t>
  </si>
  <si>
    <t>Cement Plaster 1:6</t>
  </si>
  <si>
    <t>Cement Plaster 1:4</t>
  </si>
  <si>
    <t>C.C  1:2:4</t>
  </si>
  <si>
    <t>Pacca Brick 1;6</t>
  </si>
  <si>
    <t>R.C.C  1:2:4</t>
  </si>
  <si>
    <t>**</t>
  </si>
  <si>
    <t>"B"</t>
  </si>
  <si>
    <t>COST OF SCHEDULE ITEM PART</t>
  </si>
  <si>
    <t>Rs:</t>
  </si>
  <si>
    <t>TOAL</t>
  </si>
  <si>
    <t>"D"</t>
  </si>
  <si>
    <t>1.250 (m)</t>
  </si>
  <si>
    <t>SUB ENGINEER</t>
  </si>
  <si>
    <t xml:space="preserve">Add:1%  CONTIGENCY </t>
  </si>
  <si>
    <t>C.C topping 3" thick</t>
  </si>
  <si>
    <t>c.c 1:5:10</t>
  </si>
  <si>
    <t xml:space="preserve">BILL OF QUANTITES </t>
  </si>
  <si>
    <t>(A) Deseription and rate of items based on composite schedule of rates.</t>
  </si>
  <si>
    <t>Removing cement plaster from roof or walls.( S.I.No: 53 P-13)</t>
  </si>
  <si>
    <t>Pacca Brick Work in Ground Floor 1:6 ( S.I.No: 5 P-20)</t>
  </si>
  <si>
    <t>Amount Total (a)</t>
  </si>
  <si>
    <t xml:space="preserve">________% above/below on the rates of CSR Rs.______________/-  Amount to be added/deducted on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</si>
  <si>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</si>
  <si>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</si>
  <si>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</si>
  <si>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 xml:space="preserve">the basis of permium qouted                                                                                                                                        </t>
  </si>
  <si>
    <t>%0Cft</t>
  </si>
  <si>
    <t>Pacca brick work in foundation  &amp; plinth in cement S.sand mortor  ratio  1:6 (S.I.NO.4,e / P-20 )</t>
  </si>
  <si>
    <t xml:space="preserve">Providing and laying 3" thick topping cement concrete (1:2:4 ) including Surface finishing and dividiing into panels:(S.I.No –16 / P-42) </t>
  </si>
  <si>
    <t>Providing and fixing G.I frames /Choukhats of size 7" x 2"  or 4 1/2" x 3" for windows using 20 gauge G.I sheet I/c welded hinges and fixing at site with necessary hold fasts, filling with cement sand slurry of ratio 1:6 and repairing the jambs. The cost also i/c all carriage , tools and plants used in making and fixing.(S.I.No.28, b / P-92)</t>
  </si>
  <si>
    <t>Supplying &amp; fixing in position iron/steel grill of 3/4" x 1/4" size flat iron of approved design including painting 3 coats etc. complete (weight not to be less than 3.7 Lbs./Sq . Foot of finished grill). (S.I.No.26/ P-92)</t>
  </si>
  <si>
    <t>R.C.C Spout fixing in poisition (S.I.NO: 14 P-17)</t>
  </si>
  <si>
    <t>Each</t>
  </si>
  <si>
    <t>Colour washing 2 coats (S.I.No:25 P-53)</t>
  </si>
  <si>
    <t xml:space="preserve"> NAME OF WORK : RENOVATION OF GBPS WADA MAHESAR  TALUKA KINGRI DISTRICT KHAIRPUR </t>
  </si>
  <si>
    <t>Dismentling C.Cplain 1:2:4 ( S.I.No: 19c P-10)</t>
  </si>
  <si>
    <t>Excavtion in foundation of Building Bridges and other structures including dagbelling dressing,refilling around structrure with excavated earth Watering and ramming lead upto 5 ft.                                ( S.I.No: 18 b P-04)</t>
  </si>
  <si>
    <t xml:space="preserve">Cement concrete brick or stone ballast 1 1/2" to 2" gauge.              Ratio 1 : 5 : 10  (S.I.No -44 / P-14) </t>
  </si>
  <si>
    <t>Errection rolled steel beams or old rail in roofs etc. errection and fixing in poisition (S.I.No: 6 P-90)</t>
  </si>
  <si>
    <t>Second class tile roofing consisting of 4" earth and 1" mud plaster with Gobri leeping over 1/2"thick cement plaster 1:6 with 34 Lbs. Of hot bitumen coating sand blinded, provided over one layer of 12" x 6"x2" tiles laid in 1:6 cement mortar including 1:2 cement pointing under neath of tiles complete including curing etc. (S.I.No: 02, P.No:32).</t>
  </si>
  <si>
    <t>Applying floating coat of Cement  1/32" thick. (S.I.No: 14, P.No: 52).</t>
  </si>
  <si>
    <t>Cement plaster3/4” thick  upto  20’height ratio 1:4 (S.I.No.11-c P-51)</t>
  </si>
  <si>
    <t>Cement plaster3/8” thick  upto  20’height ratio 1:4 (S.I.No.11-a P-51)</t>
  </si>
  <si>
    <t>Fabrication of  mild steel  r/f for c.,c i/c cutting  bending  dbinding laying in Position i/c removal of rust from bars (S.I.NO.8-E P-16)Tar Bar</t>
  </si>
  <si>
    <t>Laying floors of approved coloured glazed tiles 1/4" thick laid in white cement and pigment on a bed of 3/4" thick cement mortar 1:2. (S.I.No: 25, P.No: 42).</t>
  </si>
  <si>
    <t>White glazed tiles 1/4" thick dado jointed in pigment cement and laid over 1:2 cement sand mortar 3/4" thick including finishing. (S.I.No: 38, P.No: 44).</t>
  </si>
  <si>
    <t>White washing 3 coats (S.I.No:2 c b P-53)</t>
  </si>
  <si>
    <t>Preparing new surface and painting guard bars iron gate etc 03 coats (S.I.N: 5 a P-69)</t>
  </si>
  <si>
    <t>Prepare and Surface painting to doors and window 3 coats(S.I.N: 5 c P-69)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</si>
</sst>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;[Red]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b/>
      <u val="double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166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0" fillId="0" borderId="0" xfId="0"/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" fontId="7" fillId="0" borderId="0" xfId="0" applyNumberFormat="1" applyFont="1" applyBorder="1" applyAlignment="1">
      <alignment horizontal="left" vertic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165" fontId="1" fillId="0" borderId="0" xfId="0" applyNumberFormat="1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1" fontId="0" fillId="0" borderId="0" xfId="0" applyNumberFormat="1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165" fontId="1" fillId="0" borderId="11" xfId="0" applyNumberFormat="1" applyFont="1" applyBorder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167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231913</xdr:colOff>
      <xdr:row>73</xdr:row>
      <xdr:rowOff>173935</xdr:rowOff>
    </xdr:from>
    <xdr:to>
      <xdr:col>28</xdr:col>
      <xdr:colOff>154184</xdr:colOff>
      <xdr:row>76</xdr:row>
      <xdr:rowOff>166608</xdr:rowOff>
    </xdr:to>
    <xdr:sp macro="" textlink="">
      <xdr:nvSpPr>
        <xdr:cNvPr id="2" name="TextBox 1"/>
        <xdr:cNvSpPr txBox="1"/>
      </xdr:nvSpPr>
      <xdr:spPr>
        <a:xfrm>
          <a:off x="9251674" y="16018565"/>
          <a:ext cx="2373923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372718</xdr:colOff>
      <xdr:row>80</xdr:row>
      <xdr:rowOff>165653</xdr:rowOff>
    </xdr:from>
    <xdr:to>
      <xdr:col>18</xdr:col>
      <xdr:colOff>480391</xdr:colOff>
      <xdr:row>83</xdr:row>
      <xdr:rowOff>132522</xdr:rowOff>
    </xdr:to>
    <xdr:sp macro="" textlink="">
      <xdr:nvSpPr>
        <xdr:cNvPr id="3" name="TextBox 2"/>
        <xdr:cNvSpPr txBox="1"/>
      </xdr:nvSpPr>
      <xdr:spPr>
        <a:xfrm>
          <a:off x="4323522" y="17534283"/>
          <a:ext cx="2070652" cy="5383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205156</xdr:colOff>
      <xdr:row>23</xdr:row>
      <xdr:rowOff>168519</xdr:rowOff>
    </xdr:from>
    <xdr:to>
      <xdr:col>8</xdr:col>
      <xdr:colOff>351718</xdr:colOff>
      <xdr:row>26</xdr:row>
      <xdr:rowOff>161192</xdr:rowOff>
    </xdr:to>
    <xdr:sp macro="" textlink="">
      <xdr:nvSpPr>
        <xdr:cNvPr id="3" name="TextBox 2"/>
        <xdr:cNvSpPr txBox="1"/>
      </xdr:nvSpPr>
      <xdr:spPr>
        <a:xfrm>
          <a:off x="2469175" y="6953250"/>
          <a:ext cx="2373947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19</xdr:row>
      <xdr:rowOff>0</xdr:rowOff>
    </xdr:from>
    <xdr:to>
      <xdr:col>4</xdr:col>
      <xdr:colOff>575799</xdr:colOff>
      <xdr:row>22</xdr:row>
      <xdr:rowOff>161925</xdr:rowOff>
    </xdr:to>
    <xdr:sp macro="" textlink="">
      <xdr:nvSpPr>
        <xdr:cNvPr id="4" name="TextBox 3"/>
        <xdr:cNvSpPr txBox="1"/>
      </xdr:nvSpPr>
      <xdr:spPr>
        <a:xfrm>
          <a:off x="2524125" y="624840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tabSelected="1" view="pageBreakPreview" topLeftCell="A56" zoomScale="145" zoomScaleSheetLayoutView="145" workbookViewId="0">
      <selection activeCell="S72" sqref="S72"/>
    </sheetView>
  </sheetViews>
  <sheetFormatPr defaultRowHeight="15" x14ac:dyDescent="0.25"/>
  <cols>
    <col min="1" max="1" width="4.42578125" style="39" customWidth="1"/>
    <col min="2" max="2" width="9" style="27" customWidth="1"/>
    <col min="3" max="3" width="3.5703125" style="22" customWidth="1"/>
    <col min="4" max="4" width="1.7109375" customWidth="1"/>
    <col min="5" max="5" width="7.28515625" style="22" customWidth="1"/>
    <col min="6" max="6" width="1.42578125" style="28" customWidth="1"/>
    <col min="7" max="7" width="7" style="22" customWidth="1"/>
    <col min="8" max="8" width="2" style="22" customWidth="1"/>
    <col min="9" max="9" width="6.140625" style="22" customWidth="1"/>
    <col min="10" max="10" width="1.85546875" customWidth="1"/>
    <col min="11" max="11" width="2.42578125" style="23" customWidth="1"/>
    <col min="12" max="12" width="6.7109375" customWidth="1"/>
    <col min="13" max="13" width="1.7109375" style="23" customWidth="1"/>
    <col min="14" max="14" width="3.85546875" style="22" customWidth="1"/>
    <col min="15" max="15" width="8.7109375" style="22" customWidth="1"/>
    <col min="16" max="16" width="9.42578125" style="22" customWidth="1"/>
    <col min="17" max="17" width="7.5703125" customWidth="1"/>
    <col min="18" max="18" width="3.7109375" customWidth="1"/>
    <col min="19" max="19" width="9.85546875" style="19" customWidth="1"/>
    <col min="20" max="20" width="9.140625" hidden="1" customWidth="1"/>
  </cols>
  <sheetData>
    <row r="1" spans="1:20" s="54" customFormat="1" ht="15.75" x14ac:dyDescent="0.25">
      <c r="A1" s="72" t="s">
        <v>72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</row>
    <row r="2" spans="1:20" s="54" customFormat="1" ht="20.25" customHeight="1" x14ac:dyDescent="0.25">
      <c r="A2" s="72" t="s">
        <v>73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</row>
    <row r="3" spans="1:20" ht="45.75" customHeight="1" thickBot="1" x14ac:dyDescent="0.3">
      <c r="A3" s="73" t="s">
        <v>90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</row>
    <row r="4" spans="1:20" s="1" customFormat="1" ht="15.75" thickBot="1" x14ac:dyDescent="0.3">
      <c r="A4" s="38" t="s">
        <v>2</v>
      </c>
      <c r="B4" s="75" t="s">
        <v>3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7"/>
      <c r="O4" s="34" t="s">
        <v>4</v>
      </c>
      <c r="P4" s="34" t="s">
        <v>5</v>
      </c>
      <c r="Q4" s="34" t="s">
        <v>6</v>
      </c>
      <c r="R4" s="78" t="s">
        <v>7</v>
      </c>
      <c r="S4" s="78"/>
      <c r="T4" s="78"/>
    </row>
    <row r="6" spans="1:20" s="33" customFormat="1" x14ac:dyDescent="0.25">
      <c r="A6" s="39">
        <v>1</v>
      </c>
      <c r="B6" s="32" t="s">
        <v>44</v>
      </c>
      <c r="C6" s="43"/>
      <c r="E6" s="43"/>
      <c r="G6" s="43"/>
      <c r="H6" s="43"/>
      <c r="I6" s="43"/>
      <c r="N6" s="43"/>
      <c r="O6" s="43"/>
      <c r="P6" s="43"/>
      <c r="S6" s="55"/>
    </row>
    <row r="7" spans="1:20" s="33" customFormat="1" x14ac:dyDescent="0.25">
      <c r="A7" s="39"/>
      <c r="B7" s="32"/>
      <c r="C7" s="43"/>
      <c r="E7" s="43"/>
      <c r="G7" s="43"/>
      <c r="H7" s="43"/>
      <c r="I7" s="43"/>
      <c r="N7" s="43"/>
      <c r="O7" s="40">
        <v>658</v>
      </c>
      <c r="P7" s="43">
        <v>5445</v>
      </c>
      <c r="Q7" s="43" t="s">
        <v>43</v>
      </c>
      <c r="R7" s="43" t="s">
        <v>1</v>
      </c>
      <c r="S7" s="55">
        <f>O7*P7/100</f>
        <v>35828.1</v>
      </c>
      <c r="T7" s="53" t="s">
        <v>41</v>
      </c>
    </row>
    <row r="8" spans="1:20" s="33" customFormat="1" x14ac:dyDescent="0.25">
      <c r="A8" s="39">
        <v>2</v>
      </c>
      <c r="B8" s="33" t="s">
        <v>91</v>
      </c>
      <c r="C8" s="43"/>
      <c r="E8" s="43"/>
      <c r="G8" s="43"/>
      <c r="H8" s="43"/>
      <c r="I8" s="43"/>
      <c r="N8" s="43"/>
      <c r="O8" s="43"/>
      <c r="P8" s="43"/>
      <c r="S8" s="55"/>
      <c r="T8" s="59"/>
    </row>
    <row r="9" spans="1:20" s="33" customFormat="1" x14ac:dyDescent="0.25">
      <c r="A9" s="39"/>
      <c r="B9" s="35"/>
      <c r="C9" s="43"/>
      <c r="E9" s="40"/>
      <c r="G9" s="40"/>
      <c r="H9" s="43"/>
      <c r="I9" s="43"/>
      <c r="N9" s="43"/>
      <c r="O9" s="40">
        <v>222</v>
      </c>
      <c r="P9" s="37">
        <v>3327.5</v>
      </c>
      <c r="Q9" s="43" t="s">
        <v>43</v>
      </c>
      <c r="R9" s="43" t="s">
        <v>1</v>
      </c>
      <c r="S9" s="55">
        <f>O9*P9/100</f>
        <v>7387.05</v>
      </c>
      <c r="T9" s="59"/>
    </row>
    <row r="10" spans="1:20" s="33" customFormat="1" x14ac:dyDescent="0.25">
      <c r="A10" s="39">
        <v>3</v>
      </c>
      <c r="B10" s="32" t="s">
        <v>74</v>
      </c>
      <c r="C10" s="43"/>
      <c r="E10" s="40"/>
      <c r="G10" s="40"/>
      <c r="H10" s="43"/>
      <c r="I10" s="43"/>
      <c r="N10" s="43"/>
      <c r="P10" s="43"/>
      <c r="Q10" s="43"/>
      <c r="R10" s="43"/>
      <c r="S10" s="55"/>
      <c r="T10" s="53"/>
    </row>
    <row r="11" spans="1:20" s="33" customFormat="1" x14ac:dyDescent="0.25">
      <c r="A11" s="39"/>
      <c r="B11" s="35"/>
      <c r="C11" s="43"/>
      <c r="E11" s="40"/>
      <c r="G11" s="40"/>
      <c r="H11" s="43"/>
      <c r="I11" s="37"/>
      <c r="L11" s="37"/>
      <c r="N11" s="43"/>
      <c r="O11" s="40">
        <v>1016</v>
      </c>
      <c r="P11" s="43">
        <v>121</v>
      </c>
      <c r="Q11" s="43" t="s">
        <v>40</v>
      </c>
      <c r="R11" s="43" t="s">
        <v>1</v>
      </c>
      <c r="S11" s="55">
        <f>O11*P11/100</f>
        <v>1229.3599999999999</v>
      </c>
      <c r="T11" s="53"/>
    </row>
    <row r="12" spans="1:20" s="33" customFormat="1" ht="60" customHeight="1" x14ac:dyDescent="0.25">
      <c r="A12" s="39">
        <v>4</v>
      </c>
      <c r="B12" s="68" t="s">
        <v>92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40"/>
      <c r="P12" s="43"/>
      <c r="Q12" s="43"/>
      <c r="R12" s="43"/>
      <c r="S12" s="55"/>
      <c r="T12" s="59"/>
    </row>
    <row r="13" spans="1:20" s="33" customFormat="1" x14ac:dyDescent="0.25">
      <c r="A13" s="39"/>
      <c r="B13" s="35"/>
      <c r="C13" s="43"/>
      <c r="E13" s="40"/>
      <c r="G13" s="40"/>
      <c r="H13" s="43"/>
      <c r="I13" s="37"/>
      <c r="L13" s="37"/>
      <c r="N13" s="43"/>
      <c r="O13" s="40">
        <v>240</v>
      </c>
      <c r="P13" s="43">
        <v>3176.25</v>
      </c>
      <c r="Q13" s="43" t="s">
        <v>82</v>
      </c>
      <c r="R13" s="43" t="s">
        <v>1</v>
      </c>
      <c r="S13" s="55">
        <f>O13*P13/1000</f>
        <v>762.3</v>
      </c>
      <c r="T13" s="59"/>
    </row>
    <row r="14" spans="1:20" s="33" customFormat="1" ht="42" customHeight="1" x14ac:dyDescent="0.25">
      <c r="A14" s="39">
        <v>5</v>
      </c>
      <c r="B14" s="68" t="s">
        <v>93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40"/>
      <c r="P14" s="43"/>
      <c r="Q14" s="43"/>
      <c r="R14" s="43"/>
      <c r="S14" s="55"/>
      <c r="T14" s="59"/>
    </row>
    <row r="15" spans="1:20" s="33" customFormat="1" x14ac:dyDescent="0.25">
      <c r="A15" s="39"/>
      <c r="B15" s="32"/>
      <c r="C15" s="39"/>
      <c r="D15" s="32"/>
      <c r="E15" s="57"/>
      <c r="F15" s="32"/>
      <c r="G15" s="57"/>
      <c r="H15" s="39"/>
      <c r="I15" s="56"/>
      <c r="J15" s="32"/>
      <c r="K15" s="32"/>
      <c r="L15" s="56"/>
      <c r="M15" s="32"/>
      <c r="N15" s="39"/>
      <c r="O15" s="40">
        <v>24</v>
      </c>
      <c r="P15" s="43">
        <v>8694.9500000000007</v>
      </c>
      <c r="Q15" s="43" t="s">
        <v>43</v>
      </c>
      <c r="R15" s="43" t="s">
        <v>1</v>
      </c>
      <c r="S15" s="55">
        <f>O15*P15/100</f>
        <v>2086.788</v>
      </c>
      <c r="T15" s="59"/>
    </row>
    <row r="16" spans="1:20" s="33" customFormat="1" ht="33.75" customHeight="1" x14ac:dyDescent="0.25">
      <c r="A16" s="39">
        <v>6</v>
      </c>
      <c r="B16" s="68" t="s">
        <v>83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40"/>
      <c r="P16" s="43"/>
      <c r="Q16" s="43"/>
      <c r="R16" s="43"/>
      <c r="S16" s="55"/>
      <c r="T16" s="59"/>
    </row>
    <row r="17" spans="1:20" s="33" customFormat="1" x14ac:dyDescent="0.25">
      <c r="A17" s="39"/>
      <c r="B17" s="35"/>
      <c r="C17" s="43"/>
      <c r="E17" s="40"/>
      <c r="G17" s="40"/>
      <c r="H17" s="43"/>
      <c r="I17" s="37"/>
      <c r="L17" s="37"/>
      <c r="N17" s="43"/>
      <c r="O17" s="40">
        <v>122</v>
      </c>
      <c r="P17" s="37">
        <v>11948.36</v>
      </c>
      <c r="Q17" s="43" t="s">
        <v>43</v>
      </c>
      <c r="R17" s="43" t="s">
        <v>1</v>
      </c>
      <c r="S17" s="55">
        <f>O17*P17/100</f>
        <v>14576.999200000002</v>
      </c>
      <c r="T17" s="59"/>
    </row>
    <row r="18" spans="1:20" s="33" customFormat="1" x14ac:dyDescent="0.25">
      <c r="A18" s="39">
        <v>7</v>
      </c>
      <c r="B18" s="32" t="s">
        <v>75</v>
      </c>
      <c r="C18" s="43"/>
      <c r="E18" s="43"/>
      <c r="G18" s="43"/>
      <c r="H18" s="43"/>
      <c r="I18" s="43"/>
      <c r="N18" s="43"/>
      <c r="O18" s="43"/>
      <c r="S18" s="55"/>
      <c r="T18" s="53"/>
    </row>
    <row r="19" spans="1:20" s="33" customFormat="1" x14ac:dyDescent="0.25">
      <c r="A19" s="39"/>
      <c r="B19" s="32"/>
      <c r="C19" s="43"/>
      <c r="E19" s="40"/>
      <c r="G19" s="40"/>
      <c r="H19" s="43"/>
      <c r="I19" s="43"/>
      <c r="N19" s="43"/>
      <c r="O19" s="40">
        <v>508</v>
      </c>
      <c r="P19" s="37">
        <v>12674.36</v>
      </c>
      <c r="Q19" s="43" t="s">
        <v>43</v>
      </c>
      <c r="R19" s="43" t="s">
        <v>1</v>
      </c>
      <c r="S19" s="55">
        <f>O19*P19/100</f>
        <v>64385.748800000001</v>
      </c>
      <c r="T19" s="53" t="s">
        <v>41</v>
      </c>
    </row>
    <row r="20" spans="1:20" s="33" customFormat="1" x14ac:dyDescent="0.25">
      <c r="A20" s="39">
        <v>8</v>
      </c>
      <c r="B20" s="33" t="s">
        <v>47</v>
      </c>
      <c r="N20" s="43"/>
      <c r="O20" s="43"/>
      <c r="P20" s="43"/>
      <c r="S20" s="55"/>
    </row>
    <row r="21" spans="1:20" s="33" customFormat="1" x14ac:dyDescent="0.25">
      <c r="A21" s="39"/>
      <c r="B21" s="32"/>
      <c r="C21" s="43"/>
      <c r="E21" s="74"/>
      <c r="F21" s="74"/>
      <c r="G21" s="74"/>
      <c r="H21" s="74"/>
      <c r="M21" s="43"/>
      <c r="N21" s="43"/>
      <c r="O21" s="65">
        <v>18.213000000000001</v>
      </c>
      <c r="P21" s="37">
        <v>3850</v>
      </c>
      <c r="Q21" s="43" t="s">
        <v>42</v>
      </c>
      <c r="R21" s="43" t="s">
        <v>1</v>
      </c>
      <c r="S21" s="55">
        <f>O21*P21</f>
        <v>70120.05</v>
      </c>
      <c r="T21" s="53" t="s">
        <v>41</v>
      </c>
    </row>
    <row r="22" spans="1:20" s="33" customFormat="1" x14ac:dyDescent="0.25">
      <c r="A22" s="39">
        <v>9</v>
      </c>
      <c r="B22" s="33" t="s">
        <v>48</v>
      </c>
      <c r="N22" s="43"/>
      <c r="O22" s="65"/>
      <c r="P22" s="43"/>
      <c r="S22" s="55"/>
    </row>
    <row r="23" spans="1:20" s="33" customFormat="1" x14ac:dyDescent="0.25">
      <c r="A23" s="39"/>
      <c r="B23" s="32"/>
      <c r="C23" s="43"/>
      <c r="E23" s="74"/>
      <c r="F23" s="74"/>
      <c r="G23" s="74"/>
      <c r="H23" s="74"/>
      <c r="M23" s="43"/>
      <c r="N23" s="43"/>
      <c r="O23" s="65">
        <v>17.332999999999998</v>
      </c>
      <c r="P23" s="37">
        <v>3575</v>
      </c>
      <c r="Q23" s="43" t="s">
        <v>42</v>
      </c>
      <c r="R23" s="43" t="s">
        <v>1</v>
      </c>
      <c r="S23" s="55">
        <f>O23*P23</f>
        <v>61965.474999999991</v>
      </c>
      <c r="T23" s="53" t="s">
        <v>41</v>
      </c>
    </row>
    <row r="24" spans="1:20" s="33" customFormat="1" ht="29.25" customHeight="1" x14ac:dyDescent="0.25">
      <c r="A24" s="39">
        <v>10</v>
      </c>
      <c r="B24" s="67" t="s">
        <v>94</v>
      </c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5"/>
      <c r="P24" s="43"/>
      <c r="S24" s="55"/>
    </row>
    <row r="25" spans="1:20" s="33" customFormat="1" x14ac:dyDescent="0.25">
      <c r="A25" s="39"/>
      <c r="B25" s="32"/>
      <c r="C25" s="43"/>
      <c r="E25" s="43"/>
      <c r="G25" s="43"/>
      <c r="H25" s="43"/>
      <c r="I25" s="43"/>
      <c r="N25" s="43"/>
      <c r="O25" s="65">
        <v>39.216000000000001</v>
      </c>
      <c r="P25" s="37">
        <v>186.34</v>
      </c>
      <c r="Q25" s="43" t="s">
        <v>42</v>
      </c>
      <c r="R25" s="43" t="s">
        <v>1</v>
      </c>
      <c r="S25" s="55">
        <f>O25*P25</f>
        <v>7307.5094400000007</v>
      </c>
    </row>
    <row r="26" spans="1:20" s="33" customFormat="1" ht="93" customHeight="1" x14ac:dyDescent="0.25">
      <c r="A26" s="39">
        <v>11</v>
      </c>
      <c r="B26" s="67" t="s">
        <v>95</v>
      </c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43"/>
      <c r="P26" s="43"/>
      <c r="S26" s="55"/>
    </row>
    <row r="27" spans="1:20" s="33" customFormat="1" x14ac:dyDescent="0.25">
      <c r="A27" s="39"/>
      <c r="B27" s="32"/>
      <c r="C27" s="43"/>
      <c r="E27" s="43"/>
      <c r="G27" s="43"/>
      <c r="H27" s="43"/>
      <c r="I27" s="43"/>
      <c r="N27" s="43"/>
      <c r="O27" s="40">
        <v>1100</v>
      </c>
      <c r="P27" s="37">
        <v>7607.25</v>
      </c>
      <c r="Q27" s="43" t="s">
        <v>40</v>
      </c>
      <c r="R27" s="43" t="s">
        <v>1</v>
      </c>
      <c r="S27" s="55">
        <f>O27*P27/100</f>
        <v>83679.75</v>
      </c>
      <c r="T27" s="53" t="s">
        <v>41</v>
      </c>
    </row>
    <row r="28" spans="1:20" s="33" customFormat="1" x14ac:dyDescent="0.25">
      <c r="A28" s="39"/>
      <c r="B28" s="32"/>
      <c r="C28" s="43"/>
      <c r="E28" s="43"/>
      <c r="G28" s="43"/>
      <c r="H28" s="43"/>
      <c r="I28" s="43"/>
      <c r="N28" s="43"/>
      <c r="O28" s="40"/>
      <c r="P28" s="37"/>
      <c r="Q28" s="43"/>
      <c r="R28" s="43"/>
      <c r="S28" s="55"/>
      <c r="T28" s="59"/>
    </row>
    <row r="29" spans="1:20" s="33" customFormat="1" x14ac:dyDescent="0.25">
      <c r="A29" s="39">
        <v>12</v>
      </c>
      <c r="B29" s="32" t="s">
        <v>87</v>
      </c>
      <c r="C29" s="43"/>
      <c r="E29" s="43"/>
      <c r="G29" s="43"/>
      <c r="H29" s="43"/>
      <c r="I29" s="43"/>
      <c r="N29" s="43"/>
      <c r="O29" s="40"/>
      <c r="P29" s="37"/>
      <c r="Q29" s="43"/>
      <c r="R29" s="43"/>
      <c r="S29" s="55"/>
      <c r="T29" s="59"/>
    </row>
    <row r="30" spans="1:20" s="33" customFormat="1" x14ac:dyDescent="0.25">
      <c r="A30" s="39"/>
      <c r="B30" s="32"/>
      <c r="C30" s="43"/>
      <c r="E30" s="43"/>
      <c r="G30" s="43"/>
      <c r="H30" s="43"/>
      <c r="I30" s="43"/>
      <c r="N30" s="43"/>
      <c r="O30" s="40">
        <v>4</v>
      </c>
      <c r="P30" s="37">
        <v>261.25</v>
      </c>
      <c r="Q30" s="43" t="s">
        <v>88</v>
      </c>
      <c r="R30" s="43" t="s">
        <v>1</v>
      </c>
      <c r="S30" s="55">
        <f>O30*P30</f>
        <v>1045</v>
      </c>
      <c r="T30" s="59"/>
    </row>
    <row r="31" spans="1:20" s="33" customFormat="1" ht="59.25" customHeight="1" x14ac:dyDescent="0.25">
      <c r="A31" s="39">
        <v>13</v>
      </c>
      <c r="B31" s="68" t="s">
        <v>86</v>
      </c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2"/>
      <c r="P31" s="43"/>
      <c r="S31" s="55"/>
      <c r="T31" s="59"/>
    </row>
    <row r="32" spans="1:20" s="33" customFormat="1" x14ac:dyDescent="0.25">
      <c r="A32" s="39"/>
      <c r="B32" s="32"/>
      <c r="C32" s="43"/>
      <c r="E32" s="43"/>
      <c r="G32" s="43"/>
      <c r="H32" s="43"/>
      <c r="I32" s="43"/>
      <c r="N32" s="43"/>
      <c r="O32" s="40">
        <v>36</v>
      </c>
      <c r="P32" s="37">
        <v>180.5</v>
      </c>
      <c r="Q32" s="43" t="s">
        <v>49</v>
      </c>
      <c r="R32" s="43" t="s">
        <v>1</v>
      </c>
      <c r="S32" s="55">
        <f>O32*P32</f>
        <v>6498</v>
      </c>
      <c r="T32" s="64"/>
    </row>
    <row r="33" spans="1:20" s="33" customFormat="1" ht="88.5" customHeight="1" x14ac:dyDescent="0.25">
      <c r="A33" s="39">
        <v>14</v>
      </c>
      <c r="B33" s="67" t="s">
        <v>85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40"/>
      <c r="P33" s="37"/>
      <c r="Q33" s="43"/>
      <c r="R33" s="43"/>
      <c r="S33" s="55"/>
      <c r="T33" s="64"/>
    </row>
    <row r="34" spans="1:20" s="33" customFormat="1" x14ac:dyDescent="0.25">
      <c r="A34" s="39"/>
      <c r="O34" s="40">
        <v>24</v>
      </c>
      <c r="P34" s="37">
        <v>240.5</v>
      </c>
      <c r="Q34" s="43" t="s">
        <v>49</v>
      </c>
      <c r="R34" s="43" t="s">
        <v>1</v>
      </c>
      <c r="S34" s="55">
        <f>O34*P34</f>
        <v>5772</v>
      </c>
      <c r="T34" s="64"/>
    </row>
    <row r="35" spans="1:20" s="33" customFormat="1" x14ac:dyDescent="0.25">
      <c r="A35" s="39"/>
      <c r="B35" s="32"/>
      <c r="C35" s="43"/>
      <c r="E35" s="43"/>
      <c r="G35" s="43"/>
      <c r="H35" s="43"/>
      <c r="I35" s="43"/>
      <c r="N35" s="43"/>
      <c r="O35" s="40"/>
      <c r="P35" s="37"/>
      <c r="Q35" s="43"/>
      <c r="R35" s="43"/>
      <c r="S35" s="55"/>
      <c r="T35" s="64"/>
    </row>
    <row r="36" spans="1:20" s="33" customFormat="1" ht="66" customHeight="1" x14ac:dyDescent="0.25">
      <c r="A36" s="39">
        <v>15</v>
      </c>
      <c r="B36" s="68" t="s">
        <v>86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40"/>
      <c r="P36" s="37"/>
      <c r="Q36" s="43"/>
      <c r="R36" s="43"/>
      <c r="S36" s="55"/>
      <c r="T36" s="64"/>
    </row>
    <row r="37" spans="1:20" s="33" customFormat="1" x14ac:dyDescent="0.25">
      <c r="A37" s="39"/>
      <c r="B37" s="32"/>
      <c r="C37" s="43"/>
      <c r="E37" s="43"/>
      <c r="G37" s="43"/>
      <c r="H37" s="43"/>
      <c r="I37" s="43"/>
      <c r="N37" s="43"/>
      <c r="O37" s="40">
        <v>11</v>
      </c>
      <c r="P37" s="37">
        <v>180</v>
      </c>
      <c r="Q37" s="43" t="s">
        <v>51</v>
      </c>
      <c r="R37" s="43" t="s">
        <v>1</v>
      </c>
      <c r="S37" s="55">
        <f t="shared" ref="S37" si="0">O37*P37</f>
        <v>1980</v>
      </c>
      <c r="T37" s="64"/>
    </row>
    <row r="38" spans="1:20" s="33" customFormat="1" x14ac:dyDescent="0.25">
      <c r="A38" s="39">
        <v>16</v>
      </c>
      <c r="B38" s="32" t="s">
        <v>96</v>
      </c>
      <c r="C38" s="43"/>
      <c r="E38" s="43"/>
      <c r="G38" s="43"/>
      <c r="H38" s="43"/>
      <c r="I38" s="43"/>
      <c r="N38" s="43"/>
      <c r="O38" s="40"/>
      <c r="P38" s="37"/>
      <c r="Q38" s="43"/>
      <c r="R38" s="43"/>
      <c r="S38" s="55"/>
      <c r="T38" s="64"/>
    </row>
    <row r="39" spans="1:20" s="33" customFormat="1" x14ac:dyDescent="0.25">
      <c r="A39" s="39"/>
      <c r="B39" s="32"/>
      <c r="C39" s="43"/>
      <c r="E39" s="43"/>
      <c r="G39" s="43"/>
      <c r="H39" s="43"/>
      <c r="I39" s="43"/>
      <c r="N39" s="43"/>
      <c r="O39" s="40">
        <v>1016</v>
      </c>
      <c r="P39" s="37">
        <v>660</v>
      </c>
      <c r="Q39" s="43" t="s">
        <v>40</v>
      </c>
      <c r="R39" s="43" t="s">
        <v>1</v>
      </c>
      <c r="S39" s="55">
        <f>O39*P39/100</f>
        <v>6705.6</v>
      </c>
      <c r="T39" s="64"/>
    </row>
    <row r="40" spans="1:20" s="33" customFormat="1" x14ac:dyDescent="0.25">
      <c r="A40" s="39">
        <v>17</v>
      </c>
      <c r="B40" s="32" t="s">
        <v>97</v>
      </c>
      <c r="C40" s="43"/>
      <c r="E40" s="43"/>
      <c r="G40" s="43"/>
      <c r="H40" s="43"/>
      <c r="I40" s="43"/>
      <c r="N40" s="43"/>
      <c r="O40" s="43"/>
      <c r="S40" s="55"/>
      <c r="T40" s="64"/>
    </row>
    <row r="41" spans="1:20" s="33" customFormat="1" x14ac:dyDescent="0.25">
      <c r="A41" s="39"/>
      <c r="B41" s="32"/>
      <c r="C41" s="43"/>
      <c r="E41" s="43"/>
      <c r="G41" s="43"/>
      <c r="H41" s="43"/>
      <c r="I41" s="43"/>
      <c r="N41" s="43"/>
      <c r="O41" s="40">
        <f>O39</f>
        <v>1016</v>
      </c>
      <c r="P41" s="37">
        <v>3015.76</v>
      </c>
      <c r="Q41" s="43" t="s">
        <v>40</v>
      </c>
      <c r="R41" s="43" t="s">
        <v>1</v>
      </c>
      <c r="S41" s="55">
        <f>O41*P41/100</f>
        <v>30640.121600000002</v>
      </c>
      <c r="T41" s="64"/>
    </row>
    <row r="42" spans="1:20" s="33" customFormat="1" x14ac:dyDescent="0.25">
      <c r="A42" s="39">
        <v>18</v>
      </c>
      <c r="B42" s="32" t="s">
        <v>52</v>
      </c>
      <c r="C42" s="43"/>
      <c r="E42" s="43"/>
      <c r="G42" s="43"/>
      <c r="H42" s="43"/>
      <c r="I42" s="43"/>
      <c r="N42" s="43"/>
      <c r="O42" s="43"/>
      <c r="P42" s="43"/>
      <c r="S42" s="55"/>
      <c r="T42" s="64"/>
    </row>
    <row r="43" spans="1:20" s="33" customFormat="1" x14ac:dyDescent="0.25">
      <c r="A43" s="39"/>
      <c r="B43" s="32"/>
      <c r="C43" s="43"/>
      <c r="E43" s="43"/>
      <c r="G43" s="40"/>
      <c r="I43" s="40"/>
      <c r="N43" s="43"/>
      <c r="O43" s="40">
        <v>2139</v>
      </c>
      <c r="P43" s="37">
        <v>2206.6</v>
      </c>
      <c r="Q43" s="43" t="s">
        <v>40</v>
      </c>
      <c r="R43" s="43" t="s">
        <v>1</v>
      </c>
      <c r="S43" s="55">
        <f>O43*P43/100</f>
        <v>47199.173999999992</v>
      </c>
      <c r="T43" s="64"/>
    </row>
    <row r="44" spans="1:20" s="33" customFormat="1" x14ac:dyDescent="0.25">
      <c r="A44" s="39">
        <v>19</v>
      </c>
      <c r="B44" s="32" t="s">
        <v>98</v>
      </c>
      <c r="C44" s="43"/>
      <c r="E44" s="43"/>
      <c r="G44" s="43"/>
      <c r="H44" s="43"/>
      <c r="I44" s="43"/>
      <c r="N44" s="43"/>
      <c r="O44" s="43"/>
      <c r="S44" s="55"/>
      <c r="T44" s="64"/>
    </row>
    <row r="45" spans="1:20" s="33" customFormat="1" x14ac:dyDescent="0.25">
      <c r="A45" s="39"/>
      <c r="B45" s="32"/>
      <c r="C45" s="43"/>
      <c r="E45" s="43"/>
      <c r="G45" s="43"/>
      <c r="H45" s="43"/>
      <c r="I45" s="43"/>
      <c r="N45" s="43"/>
      <c r="O45" s="40">
        <v>2139</v>
      </c>
      <c r="P45" s="37">
        <v>2197.52</v>
      </c>
      <c r="Q45" s="43" t="s">
        <v>40</v>
      </c>
      <c r="R45" s="43" t="s">
        <v>1</v>
      </c>
      <c r="S45" s="55">
        <f>O45*P45/100</f>
        <v>47004.952799999999</v>
      </c>
      <c r="T45" s="64"/>
    </row>
    <row r="46" spans="1:20" s="33" customFormat="1" ht="45" customHeight="1" x14ac:dyDescent="0.25">
      <c r="A46" s="39">
        <v>20</v>
      </c>
      <c r="B46" s="68" t="s">
        <v>84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40"/>
      <c r="P46" s="37"/>
      <c r="Q46" s="43"/>
      <c r="R46" s="43"/>
      <c r="S46" s="55"/>
      <c r="T46" s="64"/>
    </row>
    <row r="47" spans="1:20" s="33" customFormat="1" x14ac:dyDescent="0.25">
      <c r="A47" s="39"/>
      <c r="B47" s="32"/>
      <c r="C47" s="43"/>
      <c r="E47" s="43"/>
      <c r="G47" s="43"/>
      <c r="H47" s="43"/>
      <c r="I47" s="43"/>
      <c r="N47" s="43"/>
      <c r="O47" s="40">
        <v>887</v>
      </c>
      <c r="P47" s="37">
        <v>4411.82</v>
      </c>
      <c r="Q47" s="43" t="s">
        <v>40</v>
      </c>
      <c r="R47" s="43" t="s">
        <v>1</v>
      </c>
      <c r="S47" s="55">
        <f>O47*P47/100</f>
        <v>39132.843399999998</v>
      </c>
      <c r="T47" s="64"/>
    </row>
    <row r="48" spans="1:20" s="33" customFormat="1" ht="88.5" customHeight="1" x14ac:dyDescent="0.25">
      <c r="A48" s="39">
        <v>21</v>
      </c>
      <c r="B48" s="68" t="s">
        <v>45</v>
      </c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S48" s="55"/>
      <c r="T48" s="64"/>
    </row>
    <row r="49" spans="1:20" s="33" customFormat="1" x14ac:dyDescent="0.25">
      <c r="A49" s="39"/>
      <c r="B49" s="32"/>
      <c r="C49" s="43"/>
      <c r="E49" s="43"/>
      <c r="G49" s="43"/>
      <c r="H49" s="43"/>
      <c r="I49" s="43"/>
      <c r="N49" s="43"/>
      <c r="O49" s="40">
        <v>24</v>
      </c>
      <c r="P49" s="36">
        <v>337</v>
      </c>
      <c r="Q49" s="43" t="s">
        <v>46</v>
      </c>
      <c r="R49" s="43" t="s">
        <v>1</v>
      </c>
      <c r="S49" s="55">
        <f>O49*P49</f>
        <v>8088</v>
      </c>
      <c r="T49" s="64"/>
    </row>
    <row r="50" spans="1:20" s="33" customFormat="1" ht="41.25" customHeight="1" x14ac:dyDescent="0.25">
      <c r="A50" s="39">
        <v>22</v>
      </c>
      <c r="B50" s="68" t="s">
        <v>99</v>
      </c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S50" s="55"/>
      <c r="T50" s="64"/>
    </row>
    <row r="51" spans="1:20" s="33" customFormat="1" x14ac:dyDescent="0.25">
      <c r="A51" s="39"/>
      <c r="B51" s="32"/>
      <c r="C51" s="43"/>
      <c r="E51" s="43"/>
      <c r="G51" s="43"/>
      <c r="H51" s="43"/>
      <c r="I51" s="43"/>
      <c r="N51" s="43"/>
      <c r="O51" s="65">
        <v>1.071</v>
      </c>
      <c r="P51" s="37">
        <v>5001.7</v>
      </c>
      <c r="Q51" s="43" t="s">
        <v>42</v>
      </c>
      <c r="R51" s="43" t="s">
        <v>1</v>
      </c>
      <c r="S51" s="55">
        <f>O51*P51</f>
        <v>5356.8206999999993</v>
      </c>
      <c r="T51" s="64"/>
    </row>
    <row r="52" spans="1:20" s="33" customFormat="1" ht="60" customHeight="1" x14ac:dyDescent="0.25">
      <c r="A52" s="39">
        <v>23</v>
      </c>
      <c r="B52" s="68" t="s">
        <v>50</v>
      </c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40"/>
      <c r="P52" s="37"/>
      <c r="Q52" s="43"/>
      <c r="R52" s="43"/>
      <c r="S52" s="55"/>
      <c r="T52" s="64"/>
    </row>
    <row r="53" spans="1:20" s="33" customFormat="1" x14ac:dyDescent="0.25">
      <c r="A53" s="39"/>
      <c r="B53" s="32"/>
      <c r="C53" s="43"/>
      <c r="E53" s="43"/>
      <c r="G53" s="43"/>
      <c r="H53" s="43"/>
      <c r="I53" s="43"/>
      <c r="N53" s="43"/>
      <c r="O53" s="40">
        <v>47</v>
      </c>
      <c r="P53" s="37">
        <v>902.93</v>
      </c>
      <c r="Q53" s="43" t="s">
        <v>51</v>
      </c>
      <c r="R53" s="43" t="s">
        <v>1</v>
      </c>
      <c r="S53" s="55">
        <f>O53*P53</f>
        <v>42437.71</v>
      </c>
      <c r="T53" s="64"/>
    </row>
    <row r="54" spans="1:20" s="33" customFormat="1" ht="51.75" customHeight="1" x14ac:dyDescent="0.25">
      <c r="A54" s="39">
        <v>24</v>
      </c>
      <c r="B54" s="68" t="s">
        <v>100</v>
      </c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40"/>
      <c r="P54" s="37"/>
      <c r="Q54" s="43"/>
      <c r="R54" s="43"/>
      <c r="S54" s="55"/>
      <c r="T54" s="64"/>
    </row>
    <row r="55" spans="1:20" s="33" customFormat="1" x14ac:dyDescent="0.25">
      <c r="A55" s="39"/>
      <c r="B55" s="32"/>
      <c r="C55" s="43"/>
      <c r="E55" s="43"/>
      <c r="G55" s="43"/>
      <c r="H55" s="43"/>
      <c r="I55" s="43"/>
      <c r="N55" s="43"/>
      <c r="O55" s="40">
        <v>80</v>
      </c>
      <c r="P55" s="37">
        <v>27747.06</v>
      </c>
      <c r="Q55" s="43" t="s">
        <v>40</v>
      </c>
      <c r="R55" s="43" t="s">
        <v>1</v>
      </c>
      <c r="S55" s="55">
        <f>O55*P55/100</f>
        <v>22197.648000000001</v>
      </c>
      <c r="T55" s="64"/>
    </row>
    <row r="56" spans="1:20" s="33" customFormat="1" ht="52.5" customHeight="1" x14ac:dyDescent="0.25">
      <c r="A56" s="39">
        <v>25</v>
      </c>
      <c r="B56" s="68" t="s">
        <v>101</v>
      </c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40"/>
      <c r="P56" s="37"/>
      <c r="Q56" s="43"/>
      <c r="R56" s="43"/>
      <c r="S56" s="55"/>
      <c r="T56" s="64"/>
    </row>
    <row r="57" spans="1:20" s="33" customFormat="1" x14ac:dyDescent="0.25">
      <c r="A57" s="39"/>
      <c r="B57" s="32"/>
      <c r="C57" s="43"/>
      <c r="E57" s="43"/>
      <c r="G57" s="43"/>
      <c r="H57" s="43"/>
      <c r="I57" s="43"/>
      <c r="N57" s="43"/>
      <c r="O57" s="40">
        <v>216</v>
      </c>
      <c r="P57" s="37">
        <v>28299.3</v>
      </c>
      <c r="Q57" s="43" t="s">
        <v>40</v>
      </c>
      <c r="R57" s="43" t="s">
        <v>1</v>
      </c>
      <c r="S57" s="55">
        <f>O57*P57/100</f>
        <v>61126.487999999998</v>
      </c>
      <c r="T57" s="64"/>
    </row>
    <row r="58" spans="1:20" s="33" customFormat="1" x14ac:dyDescent="0.25">
      <c r="A58" s="39">
        <v>26</v>
      </c>
      <c r="B58" s="33" t="s">
        <v>53</v>
      </c>
      <c r="M58" s="40"/>
      <c r="N58" s="37"/>
      <c r="O58" s="43"/>
      <c r="S58" s="55"/>
      <c r="T58" s="64"/>
    </row>
    <row r="59" spans="1:20" s="33" customFormat="1" x14ac:dyDescent="0.25">
      <c r="A59" s="39"/>
      <c r="B59" s="32"/>
      <c r="C59" s="43"/>
      <c r="E59" s="43"/>
      <c r="G59" s="43"/>
      <c r="H59" s="43"/>
      <c r="I59" s="43"/>
      <c r="N59" s="43"/>
      <c r="O59" s="40">
        <v>4362</v>
      </c>
      <c r="P59" s="37">
        <v>442.75</v>
      </c>
      <c r="Q59" s="43" t="s">
        <v>40</v>
      </c>
      <c r="R59" s="43" t="s">
        <v>1</v>
      </c>
      <c r="S59" s="55">
        <f>O59*P59/100</f>
        <v>19312.755000000001</v>
      </c>
      <c r="T59" s="64"/>
    </row>
    <row r="60" spans="1:20" s="33" customFormat="1" x14ac:dyDescent="0.25">
      <c r="A60" s="39">
        <v>27</v>
      </c>
      <c r="B60" s="33" t="s">
        <v>54</v>
      </c>
      <c r="N60" s="43"/>
      <c r="O60" s="43"/>
      <c r="S60" s="55"/>
      <c r="T60" s="64"/>
    </row>
    <row r="61" spans="1:20" s="33" customFormat="1" x14ac:dyDescent="0.25">
      <c r="A61" s="39"/>
      <c r="B61" s="32"/>
      <c r="C61" s="43"/>
      <c r="E61" s="43"/>
      <c r="G61" s="43"/>
      <c r="H61" s="43"/>
      <c r="I61" s="43"/>
      <c r="N61" s="43"/>
      <c r="O61" s="40">
        <v>4367</v>
      </c>
      <c r="P61" s="37">
        <v>1043.9000000000001</v>
      </c>
      <c r="Q61" s="43" t="s">
        <v>40</v>
      </c>
      <c r="R61" s="43" t="s">
        <v>1</v>
      </c>
      <c r="S61" s="55">
        <f>O61*P61/100</f>
        <v>45587.113000000005</v>
      </c>
      <c r="T61" s="64"/>
    </row>
    <row r="62" spans="1:20" s="33" customFormat="1" x14ac:dyDescent="0.25">
      <c r="A62" s="39"/>
      <c r="B62" s="32"/>
      <c r="C62" s="43"/>
      <c r="E62" s="43"/>
      <c r="G62" s="43"/>
      <c r="H62" s="43"/>
      <c r="I62" s="43"/>
      <c r="N62" s="43"/>
      <c r="O62" s="40"/>
      <c r="P62" s="37"/>
      <c r="Q62" s="43"/>
      <c r="R62" s="43"/>
      <c r="S62" s="55"/>
      <c r="T62" s="64"/>
    </row>
    <row r="63" spans="1:20" s="33" customFormat="1" x14ac:dyDescent="0.25">
      <c r="A63" s="39">
        <v>28</v>
      </c>
      <c r="B63" s="33" t="s">
        <v>102</v>
      </c>
      <c r="C63" s="43"/>
      <c r="E63" s="43"/>
      <c r="G63" s="43"/>
      <c r="H63" s="43"/>
      <c r="I63" s="43"/>
      <c r="N63" s="43"/>
      <c r="O63" s="40"/>
      <c r="P63" s="56"/>
      <c r="Q63" s="39"/>
      <c r="R63" s="39"/>
      <c r="S63" s="55"/>
      <c r="T63" s="53"/>
    </row>
    <row r="64" spans="1:20" s="33" customFormat="1" x14ac:dyDescent="0.25">
      <c r="A64" s="39"/>
      <c r="B64" s="32"/>
      <c r="C64" s="43"/>
      <c r="E64" s="43"/>
      <c r="G64" s="43"/>
      <c r="H64" s="43"/>
      <c r="I64" s="43"/>
      <c r="N64" s="43"/>
      <c r="O64" s="57">
        <v>967</v>
      </c>
      <c r="P64" s="56">
        <v>829.95</v>
      </c>
      <c r="Q64" s="39" t="s">
        <v>40</v>
      </c>
      <c r="R64" s="39" t="s">
        <v>1</v>
      </c>
      <c r="S64" s="63">
        <f>O64*P64/100</f>
        <v>8025.6165000000001</v>
      </c>
      <c r="T64" s="53"/>
    </row>
    <row r="65" spans="1:22" s="33" customFormat="1" x14ac:dyDescent="0.25">
      <c r="A65" s="39">
        <v>29</v>
      </c>
      <c r="B65" s="33" t="s">
        <v>89</v>
      </c>
      <c r="C65" s="43"/>
      <c r="E65" s="43"/>
      <c r="G65" s="43"/>
      <c r="H65" s="43"/>
      <c r="I65" s="43"/>
      <c r="N65" s="43"/>
      <c r="O65" s="40"/>
      <c r="P65" s="56"/>
      <c r="Q65" s="39"/>
      <c r="R65" s="39"/>
      <c r="S65" s="55"/>
      <c r="T65" s="53"/>
    </row>
    <row r="66" spans="1:22" s="33" customFormat="1" x14ac:dyDescent="0.25">
      <c r="A66" s="39"/>
      <c r="B66" s="32"/>
      <c r="C66" s="43"/>
      <c r="E66" s="43"/>
      <c r="G66" s="43"/>
      <c r="H66" s="43"/>
      <c r="I66" s="43"/>
      <c r="N66" s="43"/>
      <c r="O66" s="57">
        <v>1505</v>
      </c>
      <c r="P66" s="56">
        <v>859.9</v>
      </c>
      <c r="Q66" s="39" t="s">
        <v>40</v>
      </c>
      <c r="R66" s="39" t="s">
        <v>1</v>
      </c>
      <c r="S66" s="63">
        <f>O66*P66/100</f>
        <v>12941.495000000001</v>
      </c>
      <c r="T66" s="53" t="s">
        <v>41</v>
      </c>
    </row>
    <row r="67" spans="1:22" s="33" customFormat="1" ht="31.5" customHeight="1" x14ac:dyDescent="0.25">
      <c r="A67" s="39">
        <v>30</v>
      </c>
      <c r="B67" s="68" t="s">
        <v>104</v>
      </c>
      <c r="C67" s="68"/>
      <c r="D67" s="68"/>
      <c r="E67" s="68"/>
      <c r="F67" s="68"/>
      <c r="G67" s="68"/>
      <c r="H67" s="68"/>
      <c r="I67" s="68"/>
      <c r="J67" s="68"/>
      <c r="K67" s="68"/>
      <c r="L67" s="68"/>
      <c r="N67" s="43"/>
      <c r="O67" s="43"/>
      <c r="P67" s="43"/>
      <c r="S67" s="55"/>
    </row>
    <row r="68" spans="1:22" s="33" customFormat="1" x14ac:dyDescent="0.25">
      <c r="A68" s="39"/>
      <c r="B68" s="32"/>
      <c r="C68" s="43"/>
      <c r="D68" s="70"/>
      <c r="E68" s="70"/>
      <c r="G68" s="43"/>
      <c r="H68" s="43"/>
      <c r="I68" s="43"/>
      <c r="N68" s="43"/>
      <c r="O68" s="40">
        <v>444</v>
      </c>
      <c r="P68" s="37">
        <v>2116.41</v>
      </c>
      <c r="Q68" s="43" t="s">
        <v>40</v>
      </c>
      <c r="R68" s="43" t="s">
        <v>1</v>
      </c>
      <c r="S68" s="55">
        <f>O68*P68/100</f>
        <v>9396.8603999999996</v>
      </c>
      <c r="T68" s="53" t="s">
        <v>41</v>
      </c>
    </row>
    <row r="69" spans="1:22" s="33" customFormat="1" ht="30.75" customHeight="1" x14ac:dyDescent="0.25">
      <c r="A69" s="39">
        <v>31</v>
      </c>
      <c r="B69" s="67" t="s">
        <v>103</v>
      </c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43"/>
      <c r="P69" s="43"/>
      <c r="S69" s="55"/>
      <c r="T69" s="66"/>
    </row>
    <row r="70" spans="1:22" s="33" customFormat="1" x14ac:dyDescent="0.25">
      <c r="A70" s="39"/>
      <c r="B70" s="32"/>
      <c r="C70" s="43"/>
      <c r="D70" s="64"/>
      <c r="E70" s="64"/>
      <c r="G70" s="43"/>
      <c r="H70" s="43"/>
      <c r="I70" s="43"/>
      <c r="N70" s="43"/>
      <c r="O70" s="40">
        <v>785</v>
      </c>
      <c r="P70" s="37">
        <v>1270.83</v>
      </c>
      <c r="Q70" s="43" t="s">
        <v>40</v>
      </c>
      <c r="R70" s="43" t="s">
        <v>1</v>
      </c>
      <c r="S70" s="55">
        <f>O70*P70/100</f>
        <v>9976.0154999999995</v>
      </c>
      <c r="T70" s="66"/>
    </row>
    <row r="71" spans="1:22" s="33" customFormat="1" x14ac:dyDescent="0.25">
      <c r="A71" s="39"/>
      <c r="B71" s="32"/>
      <c r="C71" s="43"/>
      <c r="E71" s="43"/>
      <c r="G71" s="43"/>
      <c r="H71" s="43"/>
      <c r="I71" s="43"/>
      <c r="N71" s="43"/>
      <c r="O71" s="43"/>
      <c r="P71" s="43"/>
      <c r="Q71" s="33" t="s">
        <v>55</v>
      </c>
      <c r="R71" s="43" t="s">
        <v>1</v>
      </c>
      <c r="S71" s="60">
        <f>SUM(S7:T70)</f>
        <v>779753.34434000007</v>
      </c>
      <c r="T71" s="53" t="s">
        <v>41</v>
      </c>
    </row>
    <row r="72" spans="1:22" s="54" customFormat="1" x14ac:dyDescent="0.25">
      <c r="A72" s="39"/>
      <c r="B72" s="27"/>
      <c r="C72" s="22"/>
      <c r="E72" s="22"/>
      <c r="F72" s="28"/>
      <c r="G72" s="22"/>
      <c r="H72" s="22"/>
      <c r="I72" s="22"/>
      <c r="N72" s="22"/>
      <c r="O72" s="22"/>
      <c r="P72" s="22"/>
      <c r="R72" s="43"/>
      <c r="S72" s="61"/>
      <c r="T72" s="53"/>
    </row>
    <row r="73" spans="1:22" x14ac:dyDescent="0.25">
      <c r="A73" s="71" t="s">
        <v>76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54"/>
      <c r="U73" s="54"/>
      <c r="V73" s="54"/>
    </row>
    <row r="74" spans="1:22" x14ac:dyDescent="0.25">
      <c r="A74" s="69" t="s">
        <v>77</v>
      </c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54"/>
      <c r="U74" s="54"/>
      <c r="V74" s="54"/>
    </row>
    <row r="75" spans="1:22" x14ac:dyDescent="0.25">
      <c r="A75" s="69" t="s">
        <v>81</v>
      </c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54"/>
      <c r="U75" s="54"/>
      <c r="V75" s="54"/>
    </row>
    <row r="76" spans="1:22" x14ac:dyDescent="0.25">
      <c r="A76" s="69" t="s">
        <v>78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54"/>
      <c r="U76" s="54"/>
      <c r="V76" s="54"/>
    </row>
    <row r="77" spans="1:22" x14ac:dyDescent="0.25">
      <c r="A77" s="69" t="s">
        <v>79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54"/>
      <c r="U77" s="54"/>
      <c r="V77" s="54"/>
    </row>
    <row r="78" spans="1:22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8"/>
      <c r="T78" s="54"/>
      <c r="U78" s="54"/>
      <c r="V78" s="54"/>
    </row>
    <row r="79" spans="1:22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8"/>
      <c r="T79" s="54"/>
      <c r="U79" s="54"/>
      <c r="V79" s="54"/>
    </row>
    <row r="80" spans="1:22" x14ac:dyDescent="0.25">
      <c r="A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8"/>
      <c r="T80" s="54"/>
      <c r="U80" s="54"/>
      <c r="V80" s="54"/>
    </row>
    <row r="81" spans="1:22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8"/>
      <c r="T81" s="54"/>
      <c r="U81" s="54"/>
      <c r="V81" s="54"/>
    </row>
    <row r="82" spans="1:22" x14ac:dyDescent="0.25">
      <c r="B82" s="51" t="s">
        <v>80</v>
      </c>
    </row>
  </sheetData>
  <mergeCells count="29">
    <mergeCell ref="D68:E68"/>
    <mergeCell ref="B67:L67"/>
    <mergeCell ref="B48:O48"/>
    <mergeCell ref="B50:O50"/>
    <mergeCell ref="B52:N52"/>
    <mergeCell ref="A1:T1"/>
    <mergeCell ref="A2:T2"/>
    <mergeCell ref="A3:T3"/>
    <mergeCell ref="B24:N24"/>
    <mergeCell ref="E23:H23"/>
    <mergeCell ref="B4:N4"/>
    <mergeCell ref="R4:T4"/>
    <mergeCell ref="E21:H21"/>
    <mergeCell ref="B12:N12"/>
    <mergeCell ref="B14:N14"/>
    <mergeCell ref="B16:N16"/>
    <mergeCell ref="B26:N26"/>
    <mergeCell ref="A77:S77"/>
    <mergeCell ref="A73:S73"/>
    <mergeCell ref="A74:S74"/>
    <mergeCell ref="A75:S75"/>
    <mergeCell ref="A76:S76"/>
    <mergeCell ref="B69:N69"/>
    <mergeCell ref="B33:N33"/>
    <mergeCell ref="B31:N31"/>
    <mergeCell ref="B36:N36"/>
    <mergeCell ref="B46:N46"/>
    <mergeCell ref="B54:N54"/>
    <mergeCell ref="B56:N56"/>
  </mergeCells>
  <pageMargins left="0.25" right="0.25" top="0.33" bottom="0.55000000000000004" header="0.3" footer="0.3"/>
  <pageSetup paperSize="9" scale="97" orientation="portrait" horizontalDpi="200" verticalDpi="200" r:id="rId1"/>
  <headerFoot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topLeftCell="A2" zoomScale="130" zoomScaleSheetLayoutView="130" workbookViewId="0">
      <selection activeCell="I22" sqref="I22:J22"/>
    </sheetView>
  </sheetViews>
  <sheetFormatPr defaultRowHeight="15" x14ac:dyDescent="0.25"/>
  <cols>
    <col min="1" max="1" width="5" customWidth="1"/>
    <col min="2" max="2" width="19" customWidth="1"/>
    <col min="3" max="3" width="9.85546875" customWidth="1"/>
    <col min="4" max="4" width="6" hidden="1" customWidth="1"/>
    <col min="5" max="5" width="8" style="29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87" t="s">
        <v>9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16.5" thickBot="1" x14ac:dyDescent="0.3">
      <c r="A2" s="4" t="s">
        <v>2</v>
      </c>
      <c r="B2" s="4" t="s">
        <v>10</v>
      </c>
      <c r="C2" s="4" t="s">
        <v>18</v>
      </c>
      <c r="D2" s="4" t="s">
        <v>11</v>
      </c>
      <c r="E2" s="4" t="s">
        <v>11</v>
      </c>
      <c r="F2" s="5" t="s">
        <v>12</v>
      </c>
      <c r="G2" s="4" t="s">
        <v>13</v>
      </c>
      <c r="H2" s="4" t="s">
        <v>14</v>
      </c>
      <c r="I2" s="4" t="s">
        <v>15</v>
      </c>
      <c r="J2" s="4" t="s">
        <v>16</v>
      </c>
    </row>
    <row r="3" spans="1:10" x14ac:dyDescent="0.25">
      <c r="A3" s="1"/>
    </row>
    <row r="4" spans="1:10" s="44" customFormat="1" ht="24" customHeight="1" x14ac:dyDescent="0.25">
      <c r="A4" s="13">
        <v>1</v>
      </c>
      <c r="B4" s="6" t="s">
        <v>60</v>
      </c>
      <c r="C4" s="11" t="e">
        <f>Sheet1!#REF!</f>
        <v>#REF!</v>
      </c>
      <c r="E4" s="8">
        <v>40</v>
      </c>
      <c r="F4" s="8">
        <v>100</v>
      </c>
      <c r="G4" s="8" t="s">
        <v>19</v>
      </c>
      <c r="H4" s="7">
        <v>200</v>
      </c>
      <c r="I4" s="22" t="s">
        <v>19</v>
      </c>
      <c r="J4" s="22" t="s">
        <v>19</v>
      </c>
    </row>
    <row r="5" spans="1:10" ht="30" customHeight="1" x14ac:dyDescent="0.25">
      <c r="A5" s="7">
        <v>2</v>
      </c>
      <c r="B5" s="6" t="s">
        <v>59</v>
      </c>
      <c r="C5" s="8" t="e">
        <f>Sheet1!#REF!</f>
        <v>#REF!</v>
      </c>
      <c r="D5" s="8" t="e">
        <f>C5*3/100</f>
        <v>#REF!</v>
      </c>
      <c r="E5" s="8">
        <v>8</v>
      </c>
      <c r="F5" s="8">
        <v>59</v>
      </c>
      <c r="G5" s="8" t="s">
        <v>19</v>
      </c>
      <c r="H5" s="7" t="s">
        <v>19</v>
      </c>
      <c r="I5" s="7">
        <v>3078</v>
      </c>
      <c r="J5" s="7" t="s">
        <v>19</v>
      </c>
    </row>
    <row r="6" spans="1:10" s="41" customFormat="1" ht="30" customHeight="1" x14ac:dyDescent="0.25">
      <c r="A6" s="13">
        <v>3</v>
      </c>
      <c r="B6" s="6" t="s">
        <v>58</v>
      </c>
      <c r="C6" s="8" t="e">
        <f>Sheet1!#REF!</f>
        <v>#REF!</v>
      </c>
      <c r="D6" s="8" t="e">
        <f>C6*3/100</f>
        <v>#REF!</v>
      </c>
      <c r="E6" s="8">
        <v>1</v>
      </c>
      <c r="F6" s="8">
        <v>3</v>
      </c>
      <c r="G6" s="8" t="s">
        <v>19</v>
      </c>
      <c r="H6" s="7">
        <v>6</v>
      </c>
      <c r="I6" s="7" t="s">
        <v>19</v>
      </c>
      <c r="J6" s="7" t="s">
        <v>61</v>
      </c>
    </row>
    <row r="7" spans="1:10" s="41" customFormat="1" ht="30" customHeight="1" x14ac:dyDescent="0.25">
      <c r="A7" s="7">
        <v>4</v>
      </c>
      <c r="B7" s="6" t="s">
        <v>56</v>
      </c>
      <c r="C7" s="8" t="e">
        <f>Sheet1!#REF!</f>
        <v>#REF!</v>
      </c>
      <c r="D7" s="8"/>
      <c r="E7" s="8">
        <v>6</v>
      </c>
      <c r="F7" s="8">
        <v>43</v>
      </c>
      <c r="G7" s="8" t="s">
        <v>19</v>
      </c>
      <c r="H7" s="7" t="s">
        <v>19</v>
      </c>
      <c r="I7" s="7" t="s">
        <v>19</v>
      </c>
      <c r="J7" s="7" t="s">
        <v>19</v>
      </c>
    </row>
    <row r="8" spans="1:10" s="41" customFormat="1" ht="30" customHeight="1" x14ac:dyDescent="0.25">
      <c r="A8" s="13">
        <v>5</v>
      </c>
      <c r="B8" s="6" t="s">
        <v>57</v>
      </c>
      <c r="C8" s="8" t="e">
        <f>Sheet1!#REF!</f>
        <v>#REF!</v>
      </c>
      <c r="D8" s="8"/>
      <c r="E8" s="8">
        <v>6</v>
      </c>
      <c r="F8" s="8">
        <v>43</v>
      </c>
      <c r="G8" s="8" t="s">
        <v>19</v>
      </c>
      <c r="H8" s="7" t="s">
        <v>19</v>
      </c>
      <c r="I8" s="7" t="s">
        <v>19</v>
      </c>
      <c r="J8" s="7" t="s">
        <v>19</v>
      </c>
    </row>
    <row r="9" spans="1:10" s="52" customFormat="1" ht="30" customHeight="1" x14ac:dyDescent="0.25">
      <c r="A9" s="13">
        <v>6</v>
      </c>
      <c r="B9" s="6" t="s">
        <v>70</v>
      </c>
      <c r="C9" s="8">
        <v>2760</v>
      </c>
      <c r="D9" s="8"/>
      <c r="E9" s="8">
        <v>121</v>
      </c>
      <c r="F9" s="8">
        <v>304</v>
      </c>
      <c r="G9" s="8"/>
      <c r="H9" s="7">
        <v>607</v>
      </c>
      <c r="I9" s="7"/>
      <c r="J9" s="7"/>
    </row>
    <row r="10" spans="1:10" s="52" customFormat="1" ht="30" customHeight="1" thickBot="1" x14ac:dyDescent="0.3">
      <c r="A10" s="13">
        <v>7</v>
      </c>
      <c r="B10" s="6" t="s">
        <v>71</v>
      </c>
      <c r="C10" s="8">
        <v>666</v>
      </c>
      <c r="D10" s="8"/>
      <c r="E10" s="8">
        <v>52</v>
      </c>
      <c r="F10" s="8">
        <v>326</v>
      </c>
      <c r="G10" s="8">
        <v>653</v>
      </c>
      <c r="H10" s="7" t="s">
        <v>19</v>
      </c>
      <c r="I10" s="7" t="s">
        <v>61</v>
      </c>
      <c r="J10" s="7" t="s">
        <v>19</v>
      </c>
    </row>
    <row r="11" spans="1:10" ht="21.75" customHeight="1" thickBot="1" x14ac:dyDescent="0.3">
      <c r="A11" s="80" t="s">
        <v>17</v>
      </c>
      <c r="B11" s="88"/>
      <c r="C11" s="81"/>
      <c r="D11" s="9" t="e">
        <f>SUM(D4:D8)</f>
        <v>#REF!</v>
      </c>
      <c r="E11" s="9">
        <f>SUM(E4:E10)</f>
        <v>234</v>
      </c>
      <c r="F11" s="9">
        <v>630</v>
      </c>
      <c r="G11" s="9">
        <f>SUM(G4:G10)</f>
        <v>653</v>
      </c>
      <c r="H11" s="9">
        <f>SUM(H4:H10)</f>
        <v>813</v>
      </c>
      <c r="I11" s="9">
        <f>SUM(I4:I10)</f>
        <v>3078</v>
      </c>
      <c r="J11" s="42">
        <f t="shared" ref="J11" si="0">SUM(J5:J8)</f>
        <v>0</v>
      </c>
    </row>
    <row r="13" spans="1:10" ht="29.25" customHeight="1" thickBot="1" x14ac:dyDescent="0.3">
      <c r="A13" s="87" t="s">
        <v>20</v>
      </c>
      <c r="B13" s="87"/>
      <c r="C13" s="87"/>
      <c r="D13" s="87"/>
      <c r="E13" s="87"/>
      <c r="F13" s="87"/>
      <c r="G13" s="87"/>
      <c r="H13" s="87"/>
      <c r="I13" s="87"/>
      <c r="J13" s="87"/>
    </row>
    <row r="14" spans="1:10" ht="16.5" thickBot="1" x14ac:dyDescent="0.3">
      <c r="A14" s="4" t="s">
        <v>2</v>
      </c>
      <c r="B14" s="80" t="s">
        <v>21</v>
      </c>
      <c r="C14" s="88"/>
      <c r="D14" s="81"/>
      <c r="E14" s="30"/>
      <c r="F14" s="4" t="s">
        <v>18</v>
      </c>
      <c r="G14" s="4" t="s">
        <v>5</v>
      </c>
      <c r="H14" s="5" t="s">
        <v>6</v>
      </c>
      <c r="I14" s="80" t="s">
        <v>7</v>
      </c>
      <c r="J14" s="81"/>
    </row>
    <row r="15" spans="1:10" ht="15" customHeight="1" x14ac:dyDescent="0.25">
      <c r="B15" s="79"/>
      <c r="C15" s="79"/>
      <c r="D15" s="79"/>
      <c r="I15" s="82"/>
      <c r="J15" s="82"/>
    </row>
    <row r="16" spans="1:10" ht="30" customHeight="1" x14ac:dyDescent="0.25">
      <c r="A16" s="1">
        <v>1</v>
      </c>
      <c r="B16" s="90" t="s">
        <v>22</v>
      </c>
      <c r="C16" s="90"/>
      <c r="D16" s="90"/>
      <c r="E16" s="31"/>
      <c r="F16" s="10">
        <f>G11</f>
        <v>653</v>
      </c>
      <c r="G16" s="2">
        <v>1325.48</v>
      </c>
      <c r="H16" s="1" t="s">
        <v>23</v>
      </c>
      <c r="I16" s="83">
        <v>8655</v>
      </c>
      <c r="J16" s="83"/>
    </row>
    <row r="17" spans="1:10" ht="30" customHeight="1" x14ac:dyDescent="0.25">
      <c r="A17" s="1">
        <v>2</v>
      </c>
      <c r="B17" s="90" t="s">
        <v>24</v>
      </c>
      <c r="C17" s="90"/>
      <c r="D17" s="90"/>
      <c r="E17" s="31"/>
      <c r="F17" s="10">
        <v>630</v>
      </c>
      <c r="G17" s="1">
        <v>6972.97</v>
      </c>
      <c r="H17" s="1" t="s">
        <v>23</v>
      </c>
      <c r="I17" s="83">
        <v>43930</v>
      </c>
      <c r="J17" s="83"/>
    </row>
    <row r="18" spans="1:10" ht="30" customHeight="1" x14ac:dyDescent="0.25">
      <c r="A18" s="1">
        <v>3</v>
      </c>
      <c r="B18" s="3" t="s">
        <v>27</v>
      </c>
      <c r="C18" s="3"/>
      <c r="D18" s="3"/>
      <c r="E18" s="31"/>
      <c r="F18" s="10">
        <v>813</v>
      </c>
      <c r="G18" s="2">
        <v>1260.4000000000001</v>
      </c>
      <c r="H18" s="1" t="s">
        <v>23</v>
      </c>
      <c r="I18" s="83">
        <f t="shared" ref="I18" si="1">F18*G18/100</f>
        <v>10247.052000000001</v>
      </c>
      <c r="J18" s="83"/>
    </row>
    <row r="19" spans="1:10" ht="30" customHeight="1" x14ac:dyDescent="0.25">
      <c r="A19" s="1">
        <v>4</v>
      </c>
      <c r="B19" s="90" t="s">
        <v>25</v>
      </c>
      <c r="C19" s="90"/>
      <c r="D19" s="90"/>
      <c r="E19" s="31"/>
      <c r="F19" s="10">
        <v>234</v>
      </c>
      <c r="G19" s="1">
        <v>139.5</v>
      </c>
      <c r="H19" s="1" t="s">
        <v>26</v>
      </c>
      <c r="I19" s="83">
        <v>32643</v>
      </c>
      <c r="J19" s="83"/>
    </row>
    <row r="20" spans="1:10" ht="30" customHeight="1" x14ac:dyDescent="0.25">
      <c r="A20" s="1">
        <v>5</v>
      </c>
      <c r="B20" s="90" t="s">
        <v>15</v>
      </c>
      <c r="C20" s="90"/>
      <c r="D20" s="90"/>
      <c r="E20" s="31"/>
      <c r="F20" s="10">
        <f>I11</f>
        <v>3078</v>
      </c>
      <c r="G20" s="2">
        <v>617.5</v>
      </c>
      <c r="H20" s="1" t="s">
        <v>8</v>
      </c>
      <c r="I20" s="83">
        <f>F20*G20/1000</f>
        <v>1900.665</v>
      </c>
      <c r="J20" s="83"/>
    </row>
    <row r="21" spans="1:10" ht="30" customHeight="1" x14ac:dyDescent="0.25">
      <c r="A21" s="1">
        <v>6</v>
      </c>
      <c r="B21" s="90" t="s">
        <v>28</v>
      </c>
      <c r="C21" s="90"/>
      <c r="D21" s="90"/>
      <c r="E21" s="31"/>
      <c r="F21" s="15">
        <f>J11</f>
        <v>0</v>
      </c>
      <c r="G21" s="1">
        <v>0</v>
      </c>
      <c r="H21" s="1" t="s">
        <v>29</v>
      </c>
      <c r="I21" s="84">
        <f>F21*G21</f>
        <v>0</v>
      </c>
      <c r="J21" s="84"/>
    </row>
    <row r="22" spans="1:10" ht="30" customHeight="1" x14ac:dyDescent="0.25">
      <c r="B22" s="89" t="s">
        <v>30</v>
      </c>
      <c r="C22" s="89"/>
      <c r="D22" s="89"/>
      <c r="E22" s="89"/>
      <c r="F22" s="89"/>
      <c r="G22" s="89"/>
      <c r="H22" s="14" t="s">
        <v>0</v>
      </c>
      <c r="I22" s="85">
        <v>95475</v>
      </c>
      <c r="J22" s="86"/>
    </row>
    <row r="23" spans="1:10" ht="15" customHeight="1" x14ac:dyDescent="0.25">
      <c r="B23" s="79"/>
      <c r="C23" s="79"/>
      <c r="D23" s="79"/>
      <c r="I23" s="79"/>
      <c r="J23" s="79"/>
    </row>
    <row r="24" spans="1:10" ht="15" customHeight="1" x14ac:dyDescent="0.25">
      <c r="B24" s="79"/>
      <c r="C24" s="79"/>
      <c r="D24" s="79"/>
      <c r="I24" s="79"/>
      <c r="J24" s="79"/>
    </row>
    <row r="25" spans="1:10" ht="15" customHeight="1" x14ac:dyDescent="0.25">
      <c r="B25" s="79"/>
      <c r="C25" s="79"/>
      <c r="D25" s="79"/>
      <c r="I25" s="79"/>
      <c r="J25" s="79"/>
    </row>
    <row r="26" spans="1:10" ht="15" customHeight="1" x14ac:dyDescent="0.25">
      <c r="B26" s="79"/>
      <c r="C26" s="79"/>
      <c r="D26" s="79"/>
      <c r="I26" s="79"/>
      <c r="J26" s="79"/>
    </row>
    <row r="27" spans="1:10" ht="15" customHeight="1" x14ac:dyDescent="0.25">
      <c r="B27" s="79"/>
      <c r="C27" s="79"/>
      <c r="D27" s="79"/>
      <c r="I27" s="79"/>
      <c r="J27" s="79"/>
    </row>
    <row r="28" spans="1:10" ht="15" customHeight="1" x14ac:dyDescent="0.25">
      <c r="B28" s="79"/>
      <c r="C28" s="79"/>
      <c r="D28" s="79"/>
      <c r="I28" s="79"/>
      <c r="J28" s="79"/>
    </row>
    <row r="29" spans="1:10" x14ac:dyDescent="0.25">
      <c r="I29" s="79"/>
      <c r="J29" s="79"/>
    </row>
    <row r="30" spans="1:10" x14ac:dyDescent="0.25">
      <c r="I30" s="79"/>
      <c r="J30" s="79"/>
    </row>
    <row r="31" spans="1:10" x14ac:dyDescent="0.25">
      <c r="I31" s="79"/>
      <c r="J31" s="79"/>
    </row>
    <row r="32" spans="1:10" x14ac:dyDescent="0.25">
      <c r="I32" s="79"/>
      <c r="J32" s="79"/>
    </row>
    <row r="33" spans="9:10" x14ac:dyDescent="0.25">
      <c r="I33" s="79"/>
      <c r="J33" s="79"/>
    </row>
    <row r="34" spans="9:10" x14ac:dyDescent="0.25">
      <c r="I34" s="79"/>
      <c r="J34" s="79"/>
    </row>
  </sheetData>
  <mergeCells count="38">
    <mergeCell ref="B25:D25"/>
    <mergeCell ref="B26:D26"/>
    <mergeCell ref="A1:J1"/>
    <mergeCell ref="A11:C11"/>
    <mergeCell ref="A13:J13"/>
    <mergeCell ref="B22:G22"/>
    <mergeCell ref="B20:D20"/>
    <mergeCell ref="B21:D21"/>
    <mergeCell ref="B23:D23"/>
    <mergeCell ref="B14:D14"/>
    <mergeCell ref="B15:D15"/>
    <mergeCell ref="B16:D16"/>
    <mergeCell ref="B17:D17"/>
    <mergeCell ref="B19:D19"/>
    <mergeCell ref="I18:J18"/>
    <mergeCell ref="B27:D27"/>
    <mergeCell ref="B28:D28"/>
    <mergeCell ref="I14:J14"/>
    <mergeCell ref="I15:J15"/>
    <mergeCell ref="I16:J16"/>
    <mergeCell ref="I17:J17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B24:D24"/>
    <mergeCell ref="I33:J33"/>
    <mergeCell ref="I34:J34"/>
    <mergeCell ref="I28:J28"/>
    <mergeCell ref="I29:J29"/>
    <mergeCell ref="I30:J30"/>
    <mergeCell ref="I31:J31"/>
    <mergeCell ref="I32:J32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zoomScaleSheetLayoutView="100" workbookViewId="0">
      <selection activeCell="E15" sqref="E15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2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 x14ac:dyDescent="0.25">
      <c r="A1" s="91" t="s">
        <v>31</v>
      </c>
      <c r="B1" s="91"/>
      <c r="C1" s="91"/>
      <c r="D1" s="91"/>
      <c r="E1" s="91"/>
      <c r="F1" s="91"/>
      <c r="G1" s="91"/>
      <c r="H1" s="91"/>
      <c r="I1" s="91"/>
      <c r="J1" s="91"/>
    </row>
    <row r="3" spans="1:19" ht="60.75" customHeight="1" x14ac:dyDescent="0.25">
      <c r="A3" s="92" t="str">
        <f>Sheet1!A3</f>
        <v xml:space="preserve"> NAME OF WORK : RENOVATION OF GBPS WADA MAHESAR  TALUKA KINGRI DISTRICT KHAIRPUR </v>
      </c>
      <c r="B3" s="92"/>
      <c r="C3" s="92"/>
      <c r="D3" s="92"/>
      <c r="E3" s="92"/>
      <c r="F3" s="92"/>
      <c r="G3" s="92"/>
      <c r="H3" s="92"/>
      <c r="I3" s="92"/>
      <c r="J3" s="92"/>
      <c r="K3" s="16"/>
      <c r="L3" s="16"/>
      <c r="M3" s="16"/>
      <c r="N3" s="16"/>
      <c r="O3" s="16"/>
      <c r="P3" s="16"/>
      <c r="Q3" s="16"/>
      <c r="R3" s="16"/>
      <c r="S3" s="16"/>
    </row>
    <row r="5" spans="1:19" ht="24" customHeight="1" x14ac:dyDescent="0.25">
      <c r="A5" s="45"/>
      <c r="B5" s="45"/>
      <c r="C5" s="45"/>
      <c r="D5" s="45"/>
      <c r="E5" s="45"/>
    </row>
    <row r="6" spans="1:19" ht="15.75" x14ac:dyDescent="0.25">
      <c r="A6" s="46" t="s">
        <v>32</v>
      </c>
      <c r="B6" s="47" t="s">
        <v>33</v>
      </c>
      <c r="C6" s="47"/>
      <c r="D6" s="26" t="s">
        <v>34</v>
      </c>
      <c r="E6" s="20">
        <f>Sheet1!S71</f>
        <v>779753.34434000007</v>
      </c>
    </row>
    <row r="7" spans="1:19" ht="28.5" customHeight="1" x14ac:dyDescent="0.25">
      <c r="A7" s="48"/>
      <c r="B7" s="46"/>
      <c r="C7" s="46"/>
      <c r="D7" s="49"/>
      <c r="E7" s="21"/>
    </row>
    <row r="8" spans="1:19" ht="32.25" customHeight="1" x14ac:dyDescent="0.25">
      <c r="A8" s="17" t="s">
        <v>62</v>
      </c>
      <c r="B8" s="46" t="s">
        <v>63</v>
      </c>
      <c r="C8" s="46"/>
      <c r="D8" s="49" t="s">
        <v>64</v>
      </c>
      <c r="E8" s="21">
        <v>91276</v>
      </c>
    </row>
    <row r="9" spans="1:19" ht="33.75" customHeight="1" x14ac:dyDescent="0.25">
      <c r="A9" s="48"/>
      <c r="B9" s="46"/>
      <c r="C9" s="46"/>
      <c r="D9" s="49"/>
      <c r="E9" s="21"/>
    </row>
    <row r="10" spans="1:19" ht="33" customHeight="1" x14ac:dyDescent="0.25">
      <c r="A10" s="46" t="s">
        <v>36</v>
      </c>
      <c r="B10" s="46" t="s">
        <v>35</v>
      </c>
      <c r="C10" s="46"/>
      <c r="D10" s="26" t="s">
        <v>34</v>
      </c>
      <c r="E10" s="50">
        <v>95475</v>
      </c>
    </row>
    <row r="11" spans="1:19" ht="30" customHeight="1" x14ac:dyDescent="0.25">
      <c r="A11" s="46"/>
      <c r="B11" s="46"/>
      <c r="C11" s="46" t="s">
        <v>65</v>
      </c>
      <c r="D11" s="26" t="s">
        <v>34</v>
      </c>
      <c r="E11" s="50">
        <v>1226594</v>
      </c>
    </row>
    <row r="12" spans="1:19" ht="29.25" customHeight="1" x14ac:dyDescent="0.25">
      <c r="A12" s="46" t="s">
        <v>66</v>
      </c>
      <c r="B12" s="46" t="s">
        <v>69</v>
      </c>
      <c r="C12" s="46"/>
      <c r="D12" s="26" t="s">
        <v>34</v>
      </c>
      <c r="E12" s="50">
        <v>24539</v>
      </c>
    </row>
    <row r="13" spans="1:19" ht="17.25" customHeight="1" x14ac:dyDescent="0.25">
      <c r="A13" s="46"/>
      <c r="B13" s="46"/>
      <c r="C13" s="46"/>
      <c r="D13" s="26"/>
      <c r="E13" s="50"/>
    </row>
    <row r="14" spans="1:19" ht="31.5" customHeight="1" x14ac:dyDescent="0.25">
      <c r="A14" s="45"/>
      <c r="B14" s="25" t="s">
        <v>37</v>
      </c>
      <c r="C14" s="18"/>
      <c r="D14" s="7" t="s">
        <v>34</v>
      </c>
      <c r="E14" s="20">
        <f>E12+E11</f>
        <v>1251133</v>
      </c>
    </row>
    <row r="15" spans="1:19" ht="15.75" x14ac:dyDescent="0.25">
      <c r="A15" s="45"/>
      <c r="B15" s="25" t="s">
        <v>38</v>
      </c>
      <c r="C15" s="26" t="s">
        <v>39</v>
      </c>
      <c r="D15" s="45"/>
      <c r="E15" s="24" t="s">
        <v>67</v>
      </c>
    </row>
    <row r="16" spans="1:19" ht="15.75" x14ac:dyDescent="0.25">
      <c r="A16" s="45"/>
      <c r="B16" s="25"/>
      <c r="C16" s="26"/>
      <c r="D16" s="45"/>
      <c r="E16" s="24"/>
    </row>
    <row r="17" spans="1:5" ht="15.75" x14ac:dyDescent="0.25">
      <c r="A17" s="45"/>
      <c r="B17" s="25"/>
      <c r="C17" s="26"/>
      <c r="D17" s="45"/>
      <c r="E17" s="24"/>
    </row>
    <row r="18" spans="1:5" x14ac:dyDescent="0.25">
      <c r="A18" s="45"/>
      <c r="B18" s="45"/>
      <c r="C18" s="45"/>
      <c r="D18" s="45"/>
      <c r="E18" s="45"/>
    </row>
    <row r="19" spans="1:5" x14ac:dyDescent="0.25">
      <c r="A19" s="45"/>
      <c r="B19" s="45"/>
      <c r="C19" s="45"/>
      <c r="D19" s="45"/>
      <c r="E19" s="45"/>
    </row>
    <row r="20" spans="1:5" x14ac:dyDescent="0.25">
      <c r="A20" s="45"/>
      <c r="B20" s="45"/>
      <c r="C20" s="45"/>
      <c r="D20" s="45"/>
      <c r="E20" s="45"/>
    </row>
    <row r="21" spans="1:5" x14ac:dyDescent="0.25">
      <c r="A21" s="45"/>
      <c r="B21" s="51" t="s">
        <v>68</v>
      </c>
      <c r="C21" s="45"/>
      <c r="D21" s="45"/>
      <c r="E21" s="45"/>
    </row>
    <row r="22" spans="1:5" x14ac:dyDescent="0.25">
      <c r="A22" s="45"/>
      <c r="B22" s="45"/>
      <c r="C22" s="45"/>
      <c r="D22" s="45"/>
      <c r="E22" s="45"/>
    </row>
    <row r="23" spans="1:5" x14ac:dyDescent="0.25">
      <c r="A23" s="45"/>
      <c r="B23" s="45"/>
      <c r="C23" s="45"/>
      <c r="D23" s="45"/>
      <c r="E23" s="45"/>
    </row>
    <row r="24" spans="1:5" x14ac:dyDescent="0.25">
      <c r="A24" s="45"/>
      <c r="B24" s="45"/>
      <c r="C24" s="45"/>
      <c r="D24" s="45"/>
      <c r="E24" s="45"/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2016-02-27T20:07:00Z</cp:lastPrinted>
  <dcterms:created xsi:type="dcterms:W3CDTF">2014-03-04T07:22:02Z</dcterms:created>
  <dcterms:modified xsi:type="dcterms:W3CDTF">2016-02-28T03:52:33Z</dcterms:modified>
</cp:coreProperties>
</file>