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Sheet1!$A$1:$S$54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35" i="1" l="1"/>
  <c r="S38" i="1"/>
  <c r="S39" i="1" s="1"/>
  <c r="O43" i="1" s="1"/>
  <c r="S32" i="1" l="1"/>
  <c r="S29" i="1"/>
  <c r="S30" i="1"/>
  <c r="S27" i="1" l="1"/>
  <c r="S26" i="1"/>
  <c r="S25" i="1"/>
  <c r="S23" i="1"/>
  <c r="S20" i="1"/>
  <c r="Q20" i="1"/>
  <c r="S19" i="1"/>
  <c r="S18" i="1"/>
  <c r="S17" i="1" l="1"/>
  <c r="S16" i="1"/>
  <c r="S15" i="1"/>
  <c r="S13" i="1"/>
  <c r="S12" i="1"/>
  <c r="S10" i="1" l="1"/>
  <c r="G43" i="1" l="1"/>
  <c r="S22" i="1" l="1"/>
  <c r="S36" i="1" l="1"/>
  <c r="O42" i="1" s="1"/>
  <c r="E7" i="3" l="1"/>
  <c r="S33" i="1" l="1"/>
  <c r="Q22" i="1"/>
  <c r="Q23" i="1" s="1"/>
  <c r="S21" i="1"/>
  <c r="S11" i="1"/>
  <c r="S6" i="1"/>
  <c r="S34" i="1" s="1"/>
  <c r="O41" i="1" s="1"/>
  <c r="O44" i="1" s="1"/>
  <c r="G13" i="2" l="1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<sst xmlns="http://schemas.openxmlformats.org/spreadsheetml/2006/main" count="236" uniqueCount="114">
  <si>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</si>
  <si>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</si>
  <si>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</si>
  <si>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</si>
  <si>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</si>
  <si>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</si>
  <si>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</si>
  <si>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</si>
  <si>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</si>
  <si>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</si>
  <si>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</si>
  <si>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</si>
  <si>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</si>
  <si>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</si>
  <si>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</si>
  <si>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</si>
  <si>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</si>
  <si>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</si>
  <si>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</si>
  <si>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</si>
  <si>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</si>
  <si>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</si>
  <si>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</si>
  <si>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</si>
  <si>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</si>
  <si>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</si>
  <si>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</si>
  <si>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</si>
  <si>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</si>
  <si>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</si>
  <si>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</si>
  <si>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</si>
  <si>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</si>
  <si>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</si>
  <si>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</si>
  <si>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</si>
  <si>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</si>
  <si>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</si>
  <si>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</si>
  <si>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</si>
  <si>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</si>
  <si>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</si>
  <si>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</si>
  <si>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</si>
  <si>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</si>
  <si>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</si>
  <si>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</si>
  <si>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</si>
  <si>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</si>
  <si>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</si>
  <si>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</si>
  <si>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</si>
  <si>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</si>
  <si>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</si>
  <si>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</si>
  <si>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</si>
  <si>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</si>
  <si>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</si>
  <si>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</si>
  <si>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</si>
  <si>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</si>
  <si>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</si>
  <si>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</si>
  <si>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</si>
  <si>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</si>
  <si>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</si>
  <si>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</si>
  <si>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</si>
  <si>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</si>
  <si>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</si>
  <si>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</si>
  <si>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</si>
  <si>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</si>
  <si>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</si>
  <si>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</si>
  <si>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</si>
  <si>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</si>
  <si>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</si>
  <si>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</si>
  <si>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</si>
  <si>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</si>
  <si>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</si>
  <si>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</si>
  <si>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</si>
  <si>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</si>
  <si>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</si>
  <si>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</si>
  <si>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</si>
  <si>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</si>
  <si>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</si>
  <si>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</si>
  <si>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</si>
  <si>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6" Dia 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</si>
  <si>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</si>
  <si>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</si>
  <si>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</si>
  <si>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</si>
  <si>
    <t>Providing &amp; fixing 22 " x16"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</si>
  <si>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Add Extra labour for pedestal (S.I.NO: 14 P-16)</t>
  </si>
  <si>
    <t xml:space="preserve">1" Dia </t>
  </si>
  <si>
    <t xml:space="preserve">1 1/4" Dia </t>
  </si>
  <si>
    <t>Add: Extra labour for concelled G.I  Pipe &amp; ditting i/c making recess in th wall for pipe &amp; making good C.C etc complete (S.I.NO: 2 P-13)</t>
  </si>
  <si>
    <t>P/F 6’x2” or 6”x3” C I Floor trap of the approved self cleaning design  With A c etc .(SI No:     /P-20   )</t>
  </si>
  <si>
    <t>Providing &amp; fixing 4" x 4"  x 4" dia plain C.I branch of the required degree including extra painting to match the colour of the building plain tee</t>
  </si>
  <si>
    <t>Supplying &amp; Fixing swan type piller cock of Superior quality with crystal head. 1/2" dia.(SI No: 16 b /P-19)</t>
  </si>
  <si>
    <t>P/F Handle Values china (S.i.No: 5 P-17</t>
  </si>
  <si>
    <t>P/L U PVC Pressure pipe of class C (equivalantmak) fixing in trench i/c cutting fitting &amp; jointing with  with Z joint with rubber ring i/c testing with water to head of 9.5 meter are 300 Rft                                           (S.I.NO: 3 P-24)</t>
  </si>
  <si>
    <t xml:space="preserve">4" Dia </t>
  </si>
  <si>
    <t>Part-C</t>
  </si>
  <si>
    <t xml:space="preserve">PART-B PHE SCHEDULE </t>
  </si>
  <si>
    <t>Boring for tube well in all water bearing soils from ground level upto 100 ft or 30.5 meter depth i/c sinking and with drawing of caseing 80mm (3: Dia)(PHE-S.I.No: 1 (a) P-41)</t>
  </si>
  <si>
    <t>Part-A</t>
  </si>
  <si>
    <t xml:space="preserve">PHE </t>
  </si>
  <si>
    <t>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</si>
</sst>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4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45</xdr:row>
      <xdr:rowOff>120911</xdr:rowOff>
    </xdr:from>
    <xdr:to>
      <xdr:col>24</xdr:col>
      <xdr:colOff>41655</xdr:colOff>
      <xdr:row>48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50</xdr:row>
      <xdr:rowOff>107772</xdr:rowOff>
    </xdr:from>
    <xdr:to>
      <xdr:col>18</xdr:col>
      <xdr:colOff>457187</xdr:colOff>
      <xdr:row>53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48</xdr:row>
      <xdr:rowOff>46591</xdr:rowOff>
    </xdr:from>
    <xdr:to>
      <xdr:col>23</xdr:col>
      <xdr:colOff>444672</xdr:colOff>
      <xdr:row>50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view="pageBreakPreview" topLeftCell="A36" zoomScale="130" zoomScaleNormal="100" zoomScaleSheetLayoutView="130" workbookViewId="0">
      <selection activeCell="C41" sqref="C41"/>
    </sheetView>
  </sheetViews>
  <sheetFormatPr defaultRowHeight="15.75" x14ac:dyDescent="0.25"/>
  <cols>
    <col min="1" max="1" width="4.85546875" style="24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0.140625" style="8" customWidth="1"/>
    <col min="15" max="15" width="9.140625" style="16" customWidth="1"/>
    <col min="16" max="16" width="9.7109375" style="16" customWidth="1"/>
    <col min="17" max="17" width="6.28515625" style="16" customWidth="1"/>
    <col min="18" max="18" width="3.140625" style="16" customWidth="1"/>
    <col min="19" max="19" width="8" style="23" customWidth="1"/>
    <col min="20" max="20" width="0.28515625" style="16" customWidth="1"/>
    <col min="21" max="16384" width="9.140625" style="16"/>
  </cols>
  <sheetData>
    <row r="1" spans="1:20" x14ac:dyDescent="0.25">
      <c r="A1" s="106" t="s">
        <v>72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</row>
    <row r="2" spans="1:20" ht="18.75" customHeight="1" x14ac:dyDescent="0.25">
      <c r="A2" s="106" t="s">
        <v>73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</row>
    <row r="3" spans="1:20" ht="15.75" customHeight="1" thickBot="1" x14ac:dyDescent="0.3">
      <c r="A3" s="103" t="s">
        <v>53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</row>
    <row r="4" spans="1:20" s="8" customFormat="1" ht="16.5" thickBot="1" x14ac:dyDescent="0.3">
      <c r="A4" s="95" t="s">
        <v>2</v>
      </c>
      <c r="B4" s="100" t="s">
        <v>3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  <c r="O4" s="5" t="s">
        <v>4</v>
      </c>
      <c r="P4" s="5" t="s">
        <v>5</v>
      </c>
      <c r="Q4" s="32" t="s">
        <v>6</v>
      </c>
      <c r="R4" s="109" t="s">
        <v>7</v>
      </c>
      <c r="S4" s="110"/>
    </row>
    <row r="5" spans="1:20" s="8" customFormat="1" x14ac:dyDescent="0.25">
      <c r="A5" s="96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</row>
    <row r="6" spans="1:20" s="29" customFormat="1" ht="92.25" customHeight="1" x14ac:dyDescent="0.25">
      <c r="A6" s="78">
        <v>1</v>
      </c>
      <c r="B6" s="98" t="s">
        <v>80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54"/>
      <c r="N6" s="54"/>
      <c r="O6" s="81">
        <v>5</v>
      </c>
      <c r="P6" s="50">
        <v>4802.6000000000004</v>
      </c>
      <c r="Q6" s="51" t="s">
        <v>54</v>
      </c>
      <c r="R6" s="51" t="s">
        <v>1</v>
      </c>
      <c r="S6" s="52">
        <f>P6*O6</f>
        <v>24013</v>
      </c>
    </row>
    <row r="7" spans="1:20" s="29" customFormat="1" ht="147" customHeight="1" x14ac:dyDescent="0.25">
      <c r="A7" s="78">
        <v>2</v>
      </c>
      <c r="B7" s="98" t="s">
        <v>97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81">
        <v>2</v>
      </c>
      <c r="P7" s="50">
        <v>6237</v>
      </c>
      <c r="Q7" s="51" t="s">
        <v>54</v>
      </c>
      <c r="R7" s="51" t="s">
        <v>1</v>
      </c>
      <c r="S7" s="52">
        <v>12447</v>
      </c>
    </row>
    <row r="8" spans="1:20" s="29" customFormat="1" ht="17.25" customHeight="1" x14ac:dyDescent="0.25">
      <c r="A8" s="78">
        <v>3</v>
      </c>
      <c r="B8" s="98" t="s">
        <v>98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81">
        <v>2</v>
      </c>
      <c r="P8" s="50">
        <v>2533</v>
      </c>
      <c r="Q8" s="51" t="s">
        <v>54</v>
      </c>
      <c r="R8" s="51" t="s">
        <v>1</v>
      </c>
      <c r="S8" s="52">
        <v>5066</v>
      </c>
    </row>
    <row r="9" spans="1:20" ht="53.25" customHeight="1" x14ac:dyDescent="0.25">
      <c r="A9" s="78">
        <v>4</v>
      </c>
      <c r="B9" s="98" t="s">
        <v>81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55"/>
      <c r="N9" s="55"/>
      <c r="O9" s="44"/>
      <c r="P9" s="44"/>
      <c r="Q9" s="48"/>
    </row>
    <row r="10" spans="1:20" ht="21.75" customHeight="1" x14ac:dyDescent="0.25">
      <c r="A10" s="78"/>
      <c r="B10" s="56" t="s">
        <v>96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7"/>
      <c r="O10" s="49">
        <v>50</v>
      </c>
      <c r="P10" s="2">
        <v>73.209999999999994</v>
      </c>
      <c r="Q10" s="1" t="s">
        <v>56</v>
      </c>
      <c r="R10" s="1" t="s">
        <v>1</v>
      </c>
      <c r="S10" s="57">
        <f t="shared" ref="S10" si="0">O10*P10</f>
        <v>3660.4999999999995</v>
      </c>
    </row>
    <row r="11" spans="1:20" ht="21.75" customHeight="1" x14ac:dyDescent="0.25">
      <c r="A11" s="78"/>
      <c r="B11" s="56" t="s">
        <v>57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7"/>
      <c r="O11" s="49">
        <v>45</v>
      </c>
      <c r="P11" s="2">
        <v>95.79</v>
      </c>
      <c r="Q11" s="1" t="s">
        <v>56</v>
      </c>
      <c r="R11" s="1" t="s">
        <v>1</v>
      </c>
      <c r="S11" s="57">
        <f>O11*P11</f>
        <v>4310.55</v>
      </c>
    </row>
    <row r="12" spans="1:20" s="7" customFormat="1" ht="21.75" customHeight="1" x14ac:dyDescent="0.25">
      <c r="A12" s="85"/>
      <c r="B12" s="56" t="s">
        <v>99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N12" s="8"/>
      <c r="O12" s="49">
        <v>35</v>
      </c>
      <c r="P12" s="2">
        <v>128.55000000000001</v>
      </c>
      <c r="Q12" s="1" t="s">
        <v>56</v>
      </c>
      <c r="R12" s="1" t="s">
        <v>1</v>
      </c>
      <c r="S12" s="57">
        <f t="shared" ref="S12" si="1">O12*P12</f>
        <v>4499.25</v>
      </c>
    </row>
    <row r="13" spans="1:20" s="7" customFormat="1" ht="19.5" customHeight="1" x14ac:dyDescent="0.25">
      <c r="A13" s="85"/>
      <c r="B13" s="56" t="s">
        <v>100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N13" s="8"/>
      <c r="O13" s="49">
        <v>12</v>
      </c>
      <c r="P13" s="2">
        <v>153.19</v>
      </c>
      <c r="Q13" s="1" t="s">
        <v>56</v>
      </c>
      <c r="R13" s="1" t="s">
        <v>1</v>
      </c>
      <c r="S13" s="57">
        <f t="shared" ref="S13" si="2">O13*P13</f>
        <v>1838.28</v>
      </c>
    </row>
    <row r="14" spans="1:20" s="7" customFormat="1" ht="38.25" customHeight="1" x14ac:dyDescent="0.25">
      <c r="A14" s="78">
        <v>5</v>
      </c>
      <c r="B14" s="99" t="s">
        <v>101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49"/>
      <c r="P14" s="2"/>
      <c r="Q14" s="1"/>
      <c r="R14" s="1"/>
      <c r="S14" s="57"/>
    </row>
    <row r="15" spans="1:20" s="7" customFormat="1" ht="17.25" customHeight="1" x14ac:dyDescent="0.25">
      <c r="A15" s="78"/>
      <c r="B15" s="56" t="s">
        <v>96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N15" s="8"/>
      <c r="O15" s="49">
        <v>50</v>
      </c>
      <c r="P15" s="2">
        <v>7.82</v>
      </c>
      <c r="Q15" s="1" t="s">
        <v>56</v>
      </c>
      <c r="R15" s="1" t="s">
        <v>1</v>
      </c>
      <c r="S15" s="57">
        <f t="shared" ref="S15" si="3">O15*P15</f>
        <v>391</v>
      </c>
    </row>
    <row r="16" spans="1:20" s="7" customFormat="1" ht="17.25" customHeight="1" x14ac:dyDescent="0.25">
      <c r="A16" s="78"/>
      <c r="B16" s="56" t="s">
        <v>57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N16" s="8"/>
      <c r="O16" s="49">
        <v>45</v>
      </c>
      <c r="P16" s="2">
        <v>8.4499999999999993</v>
      </c>
      <c r="Q16" s="1" t="s">
        <v>56</v>
      </c>
      <c r="R16" s="1" t="s">
        <v>1</v>
      </c>
      <c r="S16" s="57">
        <f>O16*P16</f>
        <v>380.24999999999994</v>
      </c>
    </row>
    <row r="17" spans="1:19" s="7" customFormat="1" ht="17.25" customHeight="1" x14ac:dyDescent="0.25">
      <c r="A17" s="78"/>
      <c r="B17" s="56" t="s">
        <v>99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N17" s="8"/>
      <c r="O17" s="49">
        <v>35</v>
      </c>
      <c r="P17" s="2">
        <v>9.9600000000000009</v>
      </c>
      <c r="Q17" s="1" t="s">
        <v>56</v>
      </c>
      <c r="R17" s="1" t="s">
        <v>1</v>
      </c>
      <c r="S17" s="57">
        <f t="shared" ref="S17" si="4">O17*P17</f>
        <v>348.6</v>
      </c>
    </row>
    <row r="18" spans="1:19" s="29" customFormat="1" ht="37.5" customHeight="1" x14ac:dyDescent="0.25">
      <c r="A18" s="78">
        <v>6</v>
      </c>
      <c r="B18" s="98" t="s">
        <v>102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24"/>
      <c r="O18" s="81">
        <v>4</v>
      </c>
      <c r="P18" s="50">
        <v>2024.43</v>
      </c>
      <c r="Q18" s="51" t="s">
        <v>54</v>
      </c>
      <c r="R18" s="51" t="s">
        <v>1</v>
      </c>
      <c r="S18" s="52">
        <f>O18*P18</f>
        <v>8097.72</v>
      </c>
    </row>
    <row r="19" spans="1:19" s="7" customFormat="1" ht="49.5" customHeight="1" x14ac:dyDescent="0.25">
      <c r="A19" s="78">
        <v>7</v>
      </c>
      <c r="B19" s="98" t="s">
        <v>94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81">
        <v>5</v>
      </c>
      <c r="P19" s="50">
        <v>447.15</v>
      </c>
      <c r="Q19" s="51" t="s">
        <v>95</v>
      </c>
      <c r="R19" s="51" t="s">
        <v>1</v>
      </c>
      <c r="S19" s="53">
        <f>O19*P19</f>
        <v>2235.75</v>
      </c>
    </row>
    <row r="20" spans="1:19" s="7" customFormat="1" ht="51.75" customHeight="1" x14ac:dyDescent="0.25">
      <c r="A20" s="78">
        <v>8</v>
      </c>
      <c r="B20" s="99" t="s">
        <v>103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81">
        <v>6</v>
      </c>
      <c r="P20" s="50">
        <v>704.2</v>
      </c>
      <c r="Q20" s="51" t="str">
        <f t="shared" ref="Q20" si="5">Q19</f>
        <v>P-Sft</v>
      </c>
      <c r="R20" s="51" t="s">
        <v>1</v>
      </c>
      <c r="S20" s="52">
        <f t="shared" ref="S20" si="6">O20*P20</f>
        <v>4225.2000000000007</v>
      </c>
    </row>
    <row r="21" spans="1:19" s="29" customFormat="1" ht="38.25" customHeight="1" x14ac:dyDescent="0.25">
      <c r="A21" s="78">
        <v>9</v>
      </c>
      <c r="B21" s="98" t="s">
        <v>89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81">
        <v>5</v>
      </c>
      <c r="P21" s="50">
        <v>1384.13</v>
      </c>
      <c r="Q21" s="51" t="s">
        <v>55</v>
      </c>
      <c r="R21" s="51" t="s">
        <v>1</v>
      </c>
      <c r="S21" s="52">
        <f t="shared" ref="S21:S22" si="7">O21*P21</f>
        <v>6920.6500000000005</v>
      </c>
    </row>
    <row r="22" spans="1:19" s="29" customFormat="1" ht="43.5" customHeight="1" x14ac:dyDescent="0.25">
      <c r="A22" s="78">
        <v>10</v>
      </c>
      <c r="B22" s="98" t="s">
        <v>90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81">
        <v>6</v>
      </c>
      <c r="P22" s="50">
        <v>509.74</v>
      </c>
      <c r="Q22" s="51" t="str">
        <f>Q21</f>
        <v xml:space="preserve">Each </v>
      </c>
      <c r="R22" s="51" t="s">
        <v>1</v>
      </c>
      <c r="S22" s="52">
        <f t="shared" si="7"/>
        <v>3058.44</v>
      </c>
    </row>
    <row r="23" spans="1:19" s="29" customFormat="1" ht="30" customHeight="1" x14ac:dyDescent="0.25">
      <c r="A23" s="78">
        <v>11</v>
      </c>
      <c r="B23" s="98" t="s">
        <v>104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1"/>
      <c r="O23" s="81">
        <v>10</v>
      </c>
      <c r="P23" s="50">
        <v>877.8</v>
      </c>
      <c r="Q23" s="51" t="str">
        <f>Q22</f>
        <v xml:space="preserve">Each </v>
      </c>
      <c r="R23" s="51" t="s">
        <v>1</v>
      </c>
      <c r="S23" s="52">
        <f t="shared" ref="S23" si="8">O23*P23</f>
        <v>8778</v>
      </c>
    </row>
    <row r="24" spans="1:19" s="29" customFormat="1" ht="17.25" customHeight="1" x14ac:dyDescent="0.25">
      <c r="A24" s="78">
        <v>12</v>
      </c>
      <c r="B24" s="98" t="s">
        <v>105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1"/>
      <c r="N24" s="91"/>
      <c r="O24" s="81"/>
      <c r="P24" s="50"/>
      <c r="Q24" s="51"/>
      <c r="R24" s="51"/>
      <c r="S24" s="52"/>
    </row>
    <row r="25" spans="1:19" s="29" customFormat="1" ht="17.25" customHeight="1" x14ac:dyDescent="0.25">
      <c r="A25" s="78"/>
      <c r="B25" s="56" t="s">
        <v>96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7"/>
      <c r="N25" s="8"/>
      <c r="O25" s="49">
        <v>4</v>
      </c>
      <c r="P25" s="2">
        <v>200.42</v>
      </c>
      <c r="Q25" s="1" t="s">
        <v>56</v>
      </c>
      <c r="R25" s="1" t="s">
        <v>1</v>
      </c>
      <c r="S25" s="57">
        <f t="shared" ref="S25" si="9">O25*P25</f>
        <v>801.68</v>
      </c>
    </row>
    <row r="26" spans="1:19" s="29" customFormat="1" ht="17.25" customHeight="1" x14ac:dyDescent="0.25">
      <c r="A26" s="78"/>
      <c r="B26" s="56" t="s">
        <v>57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7"/>
      <c r="N26" s="8"/>
      <c r="O26" s="49">
        <v>6</v>
      </c>
      <c r="P26" s="2">
        <v>271.92</v>
      </c>
      <c r="Q26" s="1" t="s">
        <v>56</v>
      </c>
      <c r="R26" s="1" t="s">
        <v>1</v>
      </c>
      <c r="S26" s="57">
        <f>O26*P26</f>
        <v>1631.52</v>
      </c>
    </row>
    <row r="27" spans="1:19" s="29" customFormat="1" ht="17.25" customHeight="1" x14ac:dyDescent="0.25">
      <c r="A27" s="78"/>
      <c r="B27" s="56" t="s">
        <v>99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7"/>
      <c r="N27" s="8"/>
      <c r="O27" s="49">
        <v>2</v>
      </c>
      <c r="P27" s="2">
        <v>365.42</v>
      </c>
      <c r="Q27" s="1" t="s">
        <v>56</v>
      </c>
      <c r="R27" s="1" t="s">
        <v>1</v>
      </c>
      <c r="S27" s="57">
        <f t="shared" ref="S27" si="10">O27*P27</f>
        <v>730.84</v>
      </c>
    </row>
    <row r="28" spans="1:19" s="29" customFormat="1" ht="62.25" customHeight="1" x14ac:dyDescent="0.25">
      <c r="A28" s="78">
        <v>13</v>
      </c>
      <c r="B28" s="99" t="s">
        <v>106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8"/>
      <c r="O28" s="49"/>
      <c r="P28" s="2"/>
      <c r="Q28" s="1"/>
      <c r="R28" s="1"/>
      <c r="S28" s="57"/>
    </row>
    <row r="29" spans="1:19" s="29" customFormat="1" ht="17.25" customHeight="1" x14ac:dyDescent="0.25">
      <c r="A29" s="78"/>
      <c r="B29" s="91" t="s">
        <v>107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81">
        <v>25</v>
      </c>
      <c r="P29" s="50">
        <v>188.44</v>
      </c>
      <c r="Q29" s="51" t="s">
        <v>56</v>
      </c>
      <c r="R29" s="51" t="s">
        <v>1</v>
      </c>
      <c r="S29" s="53">
        <f>O29*P29</f>
        <v>4711</v>
      </c>
    </row>
    <row r="30" spans="1:19" s="29" customFormat="1" ht="17.25" customHeight="1" x14ac:dyDescent="0.25">
      <c r="A30" s="78"/>
      <c r="B30" s="91" t="s">
        <v>92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81">
        <v>50</v>
      </c>
      <c r="P30" s="50">
        <v>299.06</v>
      </c>
      <c r="Q30" s="51" t="s">
        <v>56</v>
      </c>
      <c r="R30" s="51" t="s">
        <v>1</v>
      </c>
      <c r="S30" s="53">
        <f>O30*P30</f>
        <v>14953</v>
      </c>
    </row>
    <row r="31" spans="1:19" s="29" customFormat="1" ht="76.5" customHeight="1" x14ac:dyDescent="0.25">
      <c r="A31" s="78">
        <v>14</v>
      </c>
      <c r="B31" s="98" t="s">
        <v>91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9" s="29" customFormat="1" ht="24.75" customHeight="1" x14ac:dyDescent="0.25">
      <c r="A32" s="78"/>
      <c r="B32" s="91" t="s">
        <v>92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81">
        <v>50</v>
      </c>
      <c r="P32" s="50">
        <v>199.25</v>
      </c>
      <c r="Q32" s="51" t="s">
        <v>56</v>
      </c>
      <c r="R32" s="51" t="s">
        <v>1</v>
      </c>
      <c r="S32" s="53">
        <f>O32*P32</f>
        <v>9962.5</v>
      </c>
    </row>
    <row r="33" spans="1:19" s="29" customFormat="1" ht="70.5" customHeight="1" x14ac:dyDescent="0.25">
      <c r="A33" s="78">
        <v>15</v>
      </c>
      <c r="B33" s="98" t="s">
        <v>82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81">
        <v>2</v>
      </c>
      <c r="P33" s="50">
        <v>21989.61</v>
      </c>
      <c r="Q33" s="51" t="s">
        <v>58</v>
      </c>
      <c r="R33" s="51" t="s">
        <v>1</v>
      </c>
      <c r="S33" s="53">
        <f>O33*P33</f>
        <v>43979.22</v>
      </c>
    </row>
    <row r="34" spans="1:19" ht="15.75" customHeight="1" x14ac:dyDescent="0.25">
      <c r="A34" s="78"/>
      <c r="B34" s="108" t="s">
        <v>109</v>
      </c>
      <c r="C34" s="108"/>
      <c r="D34" s="108"/>
      <c r="E34" s="108"/>
      <c r="F34" s="108"/>
      <c r="G34" s="108"/>
      <c r="H34" s="108"/>
      <c r="I34" s="108"/>
      <c r="J34" s="41"/>
      <c r="K34" s="41"/>
      <c r="L34" s="41"/>
      <c r="M34" s="81"/>
      <c r="N34" s="50"/>
      <c r="O34" s="81"/>
      <c r="P34" s="50"/>
      <c r="Q34" s="51" t="s">
        <v>111</v>
      </c>
      <c r="R34" s="51"/>
      <c r="S34" s="52">
        <f>SUM(S6:S33)</f>
        <v>167039.94999999998</v>
      </c>
    </row>
    <row r="35" spans="1:19" s="29" customFormat="1" ht="60" customHeight="1" x14ac:dyDescent="0.25">
      <c r="A35" s="78">
        <v>1</v>
      </c>
      <c r="B35" s="98" t="s">
        <v>110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81">
        <v>60</v>
      </c>
      <c r="P35" s="50">
        <v>160</v>
      </c>
      <c r="Q35" s="51" t="s">
        <v>58</v>
      </c>
      <c r="R35" s="51" t="s">
        <v>1</v>
      </c>
      <c r="S35" s="53">
        <f>O35*P35</f>
        <v>9600</v>
      </c>
    </row>
    <row r="36" spans="1:19" x14ac:dyDescent="0.25">
      <c r="A36" s="85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16"/>
      <c r="O36" s="34"/>
      <c r="P36" s="34"/>
      <c r="Q36" s="51" t="s">
        <v>83</v>
      </c>
      <c r="S36" s="86">
        <f>S35</f>
        <v>9600</v>
      </c>
    </row>
    <row r="37" spans="1:19" ht="12" customHeight="1" x14ac:dyDescent="0.25">
      <c r="A37" s="92"/>
      <c r="B37" s="97" t="s">
        <v>84</v>
      </c>
      <c r="C37" s="97"/>
      <c r="D37" s="97"/>
      <c r="E37" s="97"/>
      <c r="F37" s="97"/>
      <c r="G37" s="97"/>
      <c r="H37" s="97"/>
      <c r="I37" s="97"/>
      <c r="J37" s="93"/>
      <c r="K37" s="93"/>
      <c r="L37" s="93"/>
      <c r="M37" s="93"/>
      <c r="N37" s="16"/>
      <c r="O37" s="34"/>
      <c r="P37" s="34"/>
      <c r="Q37" s="51"/>
      <c r="S37" s="48"/>
    </row>
    <row r="38" spans="1:19" ht="77.25" customHeight="1" x14ac:dyDescent="0.25">
      <c r="A38" s="85">
        <v>1</v>
      </c>
      <c r="B38" s="98" t="s">
        <v>85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81">
        <v>1</v>
      </c>
      <c r="P38" s="50">
        <v>5494.59</v>
      </c>
      <c r="Q38" s="51" t="s">
        <v>58</v>
      </c>
      <c r="R38" s="51" t="s">
        <v>1</v>
      </c>
      <c r="S38" s="53">
        <f>O38*P38</f>
        <v>5494.59</v>
      </c>
    </row>
    <row r="39" spans="1:19" x14ac:dyDescent="0.25">
      <c r="A39" s="9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16"/>
      <c r="O39" s="34"/>
      <c r="P39" s="34"/>
      <c r="Q39" s="51" t="s">
        <v>108</v>
      </c>
      <c r="S39" s="86">
        <f>S38</f>
        <v>5494.59</v>
      </c>
    </row>
    <row r="40" spans="1:19" x14ac:dyDescent="0.25">
      <c r="A40" s="85"/>
      <c r="B40" s="83"/>
      <c r="C40" s="83"/>
      <c r="D40" s="83"/>
      <c r="E40" s="104" t="s">
        <v>86</v>
      </c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34"/>
      <c r="Q40" s="51"/>
      <c r="S40" s="53"/>
    </row>
    <row r="41" spans="1:19" x14ac:dyDescent="0.25">
      <c r="A41" s="85"/>
      <c r="B41" s="83"/>
      <c r="C41" s="83"/>
      <c r="D41" s="83"/>
      <c r="E41" s="47">
        <v>1</v>
      </c>
      <c r="F41" s="84"/>
      <c r="G41" s="84" t="s">
        <v>93</v>
      </c>
      <c r="H41" s="84"/>
      <c r="I41" s="84" t="s">
        <v>87</v>
      </c>
      <c r="J41" s="84"/>
      <c r="K41" s="84"/>
      <c r="L41" s="84"/>
      <c r="M41" s="84"/>
      <c r="N41" s="88"/>
      <c r="O41" s="89">
        <f>S34</f>
        <v>167039.94999999998</v>
      </c>
      <c r="P41" s="34"/>
      <c r="Q41" s="51"/>
      <c r="S41" s="53"/>
    </row>
    <row r="42" spans="1:19" x14ac:dyDescent="0.25">
      <c r="A42" s="85"/>
      <c r="B42" s="93"/>
      <c r="C42" s="93"/>
      <c r="D42" s="93"/>
      <c r="E42" s="92">
        <v>2</v>
      </c>
      <c r="F42" s="94"/>
      <c r="G42" s="94" t="s">
        <v>113</v>
      </c>
      <c r="H42" s="94"/>
      <c r="I42" s="94" t="s">
        <v>112</v>
      </c>
      <c r="J42" s="94"/>
      <c r="K42" s="94"/>
      <c r="L42" s="94"/>
      <c r="M42" s="94"/>
      <c r="N42" s="88"/>
      <c r="O42" s="89">
        <f>S36</f>
        <v>9600</v>
      </c>
      <c r="P42" s="34"/>
      <c r="Q42" s="51"/>
      <c r="S42" s="53"/>
    </row>
    <row r="43" spans="1:19" x14ac:dyDescent="0.25">
      <c r="A43" s="85"/>
      <c r="B43" s="83"/>
      <c r="C43" s="83"/>
      <c r="D43" s="83"/>
      <c r="E43" s="47">
        <v>3</v>
      </c>
      <c r="F43" s="84"/>
      <c r="G43" s="84" t="str">
        <f>Q36</f>
        <v>Part-B</v>
      </c>
      <c r="H43" s="84"/>
      <c r="I43" s="84" t="s">
        <v>88</v>
      </c>
      <c r="J43" s="84"/>
      <c r="K43" s="84"/>
      <c r="L43" s="84"/>
      <c r="M43" s="84"/>
      <c r="N43" s="88"/>
      <c r="O43" s="90">
        <f>S39</f>
        <v>5494.59</v>
      </c>
      <c r="P43" s="34"/>
      <c r="Q43" s="51"/>
      <c r="S43" s="53"/>
    </row>
    <row r="44" spans="1:19" x14ac:dyDescent="0.25">
      <c r="A44" s="85"/>
      <c r="B44" s="83"/>
      <c r="C44" s="83"/>
      <c r="D44" s="83"/>
      <c r="E44" s="84"/>
      <c r="F44" s="84"/>
      <c r="G44" s="84"/>
      <c r="H44" s="84"/>
      <c r="I44" s="84"/>
      <c r="J44" s="84"/>
      <c r="K44" s="84"/>
      <c r="L44" s="84"/>
      <c r="M44" s="84"/>
      <c r="N44" s="88"/>
      <c r="O44" s="89">
        <f>SUM(O41:O43)</f>
        <v>182134.53999999998</v>
      </c>
      <c r="P44" s="34"/>
      <c r="Q44" s="51"/>
      <c r="S44" s="53"/>
    </row>
    <row r="45" spans="1:19" x14ac:dyDescent="0.25">
      <c r="A45" s="107" t="s">
        <v>79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</row>
    <row r="46" spans="1:19" x14ac:dyDescent="0.25">
      <c r="A46" s="105" t="s">
        <v>74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</row>
    <row r="47" spans="1:19" x14ac:dyDescent="0.25">
      <c r="A47" s="105" t="s">
        <v>75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</row>
    <row r="48" spans="1:19" x14ac:dyDescent="0.25">
      <c r="A48" s="105" t="s">
        <v>76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</row>
    <row r="49" spans="1:19" x14ac:dyDescent="0.25">
      <c r="A49" s="105" t="s">
        <v>77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</row>
    <row r="50" spans="1:19" x14ac:dyDescent="0.25">
      <c r="A50" s="41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</row>
    <row r="51" spans="1:19" x14ac:dyDescent="0.25">
      <c r="A51" s="41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1:19" x14ac:dyDescent="0.25">
      <c r="A52" s="78"/>
      <c r="B52" s="80" t="s">
        <v>78</v>
      </c>
      <c r="C52" s="77"/>
      <c r="D52" s="79"/>
      <c r="E52" s="77"/>
      <c r="F52" s="34"/>
      <c r="G52" s="77"/>
      <c r="H52" s="77"/>
      <c r="I52" s="77"/>
      <c r="J52" s="79"/>
      <c r="K52" s="79"/>
      <c r="L52" s="79"/>
      <c r="M52" s="79"/>
      <c r="N52" s="77"/>
      <c r="O52" s="77"/>
      <c r="P52" s="77"/>
      <c r="Q52" s="79"/>
      <c r="R52" s="79"/>
      <c r="S52" s="48"/>
    </row>
    <row r="53" spans="1:19" x14ac:dyDescent="0.25">
      <c r="A53" s="78"/>
      <c r="B53" s="33"/>
      <c r="C53" s="77"/>
      <c r="D53" s="79"/>
      <c r="E53" s="77"/>
      <c r="F53" s="34"/>
      <c r="G53" s="77"/>
      <c r="H53" s="77"/>
      <c r="I53" s="77"/>
      <c r="J53" s="79"/>
      <c r="K53" s="79"/>
      <c r="L53" s="79"/>
      <c r="M53" s="79"/>
      <c r="N53" s="77"/>
      <c r="O53" s="77"/>
      <c r="P53" s="77"/>
      <c r="Q53" s="79"/>
      <c r="R53" s="79"/>
      <c r="S53" s="48"/>
    </row>
    <row r="54" spans="1:19" x14ac:dyDescent="0.25">
      <c r="A54" s="78"/>
      <c r="B54" s="33"/>
      <c r="C54" s="77"/>
      <c r="D54" s="79"/>
      <c r="E54" s="77"/>
      <c r="F54" s="34"/>
      <c r="G54" s="77"/>
      <c r="H54" s="77"/>
      <c r="I54" s="77"/>
      <c r="J54" s="79"/>
      <c r="K54" s="79"/>
      <c r="L54" s="79"/>
      <c r="M54" s="79"/>
      <c r="N54" s="77"/>
      <c r="O54" s="77"/>
      <c r="P54" s="77"/>
      <c r="Q54" s="79"/>
      <c r="R54" s="79"/>
      <c r="S54" s="48"/>
    </row>
  </sheetData>
  <mergeCells count="30">
    <mergeCell ref="E40:O40"/>
    <mergeCell ref="A48:S48"/>
    <mergeCell ref="A49:S49"/>
    <mergeCell ref="A1:T1"/>
    <mergeCell ref="A2:T2"/>
    <mergeCell ref="A45:S45"/>
    <mergeCell ref="A46:S46"/>
    <mergeCell ref="A47:S47"/>
    <mergeCell ref="B6:L6"/>
    <mergeCell ref="B9:L9"/>
    <mergeCell ref="B33:N33"/>
    <mergeCell ref="B34:I34"/>
    <mergeCell ref="B7:N7"/>
    <mergeCell ref="B35:N35"/>
    <mergeCell ref="R4:S4"/>
    <mergeCell ref="B4:N4"/>
    <mergeCell ref="A3:S3"/>
    <mergeCell ref="B21:N21"/>
    <mergeCell ref="B22:N22"/>
    <mergeCell ref="B31:N31"/>
    <mergeCell ref="B37:I37"/>
    <mergeCell ref="B38:N38"/>
    <mergeCell ref="B8:N8"/>
    <mergeCell ref="B14:N14"/>
    <mergeCell ref="B18:M18"/>
    <mergeCell ref="B19:N19"/>
    <mergeCell ref="B20:N20"/>
    <mergeCell ref="B23:M23"/>
    <mergeCell ref="B24:L24"/>
    <mergeCell ref="B28:M28"/>
  </mergeCells>
  <pageMargins left="0.41" right="0.15" top="0.33" bottom="0.18" header="0.3" footer="0.3"/>
  <pageSetup paperSize="9" orientation="portrait" horizontalDpi="200" verticalDpi="200" r:id="rId1"/>
  <rowBreaks count="1" manualBreakCount="1">
    <brk id="22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8" t="s">
        <v>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32.25" customHeight="1" thickBot="1" x14ac:dyDescent="0.3">
      <c r="A2" s="5" t="s">
        <v>2</v>
      </c>
      <c r="B2" s="5" t="s">
        <v>9</v>
      </c>
      <c r="C2" s="109" t="s">
        <v>17</v>
      </c>
      <c r="D2" s="119"/>
      <c r="E2" s="110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9" t="s">
        <v>16</v>
      </c>
      <c r="B17" s="119"/>
      <c r="C17" s="110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8" t="s">
        <v>41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</row>
    <row r="20" spans="1:11" ht="16.5" thickBot="1" x14ac:dyDescent="0.3">
      <c r="A20" s="5" t="s">
        <v>2</v>
      </c>
      <c r="B20" s="109" t="s">
        <v>19</v>
      </c>
      <c r="C20" s="119"/>
      <c r="D20" s="110"/>
      <c r="E20" s="35"/>
      <c r="F20" s="20"/>
      <c r="G20" s="5" t="s">
        <v>17</v>
      </c>
      <c r="H20" s="5" t="s">
        <v>5</v>
      </c>
      <c r="I20" s="6" t="s">
        <v>6</v>
      </c>
      <c r="J20" s="109" t="s">
        <v>7</v>
      </c>
      <c r="K20" s="110"/>
    </row>
    <row r="21" spans="1:11" ht="15" customHeight="1" x14ac:dyDescent="0.25">
      <c r="B21" s="111"/>
      <c r="C21" s="111"/>
      <c r="D21" s="111"/>
      <c r="J21" s="113"/>
      <c r="K21" s="113"/>
    </row>
    <row r="22" spans="1:11" ht="30" customHeight="1" x14ac:dyDescent="0.25">
      <c r="A22" s="1">
        <v>1</v>
      </c>
      <c r="B22" s="121" t="s">
        <v>20</v>
      </c>
      <c r="C22" s="121"/>
      <c r="D22" s="121"/>
      <c r="E22" s="37"/>
      <c r="F22" s="21"/>
      <c r="G22" s="10" t="e">
        <f>H17</f>
        <v>#REF!</v>
      </c>
      <c r="H22" s="2">
        <v>1390.6</v>
      </c>
      <c r="I22" s="1" t="s">
        <v>21</v>
      </c>
      <c r="J22" s="112" t="e">
        <f>G22*H22/100</f>
        <v>#REF!</v>
      </c>
      <c r="K22" s="112"/>
    </row>
    <row r="23" spans="1:11" ht="30" customHeight="1" x14ac:dyDescent="0.25">
      <c r="A23" s="1">
        <v>2</v>
      </c>
      <c r="B23" s="121" t="s">
        <v>22</v>
      </c>
      <c r="C23" s="121"/>
      <c r="D23" s="121"/>
      <c r="E23" s="37"/>
      <c r="F23" s="21"/>
      <c r="G23" s="10" t="e">
        <f>G17</f>
        <v>#REF!</v>
      </c>
      <c r="H23" s="1">
        <v>6828.12</v>
      </c>
      <c r="I23" s="1" t="s">
        <v>21</v>
      </c>
      <c r="J23" s="112" t="e">
        <f>G23*H23/100</f>
        <v>#REF!</v>
      </c>
      <c r="K23" s="112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2" t="e">
        <f>G24*H24/100</f>
        <v>#REF!</v>
      </c>
      <c r="K24" s="112"/>
    </row>
    <row r="25" spans="1:11" ht="30" customHeight="1" x14ac:dyDescent="0.25">
      <c r="A25" s="1">
        <v>4</v>
      </c>
      <c r="B25" s="121" t="s">
        <v>23</v>
      </c>
      <c r="C25" s="121"/>
      <c r="D25" s="121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2" t="e">
        <f>G25*H25</f>
        <v>#REF!</v>
      </c>
      <c r="K25" s="112"/>
    </row>
    <row r="26" spans="1:11" ht="30" customHeight="1" x14ac:dyDescent="0.25">
      <c r="A26" s="1">
        <v>5</v>
      </c>
      <c r="B26" s="121" t="s">
        <v>10</v>
      </c>
      <c r="C26" s="121"/>
      <c r="D26" s="121"/>
      <c r="E26" s="37"/>
      <c r="F26" s="21"/>
      <c r="G26" s="10" t="e">
        <f>J17</f>
        <v>#REF!</v>
      </c>
      <c r="H26" s="2">
        <v>617.5</v>
      </c>
      <c r="I26" s="1" t="s">
        <v>38</v>
      </c>
      <c r="J26" s="112" t="e">
        <f>G26*H26/1000</f>
        <v>#REF!</v>
      </c>
      <c r="K26" s="112"/>
    </row>
    <row r="27" spans="1:11" ht="30" customHeight="1" x14ac:dyDescent="0.25">
      <c r="A27" s="1">
        <v>6</v>
      </c>
      <c r="B27" s="121" t="s">
        <v>26</v>
      </c>
      <c r="C27" s="121"/>
      <c r="D27" s="121"/>
      <c r="E27" s="37"/>
      <c r="F27" s="21"/>
      <c r="G27" s="14" t="e">
        <f>K17</f>
        <v>#REF!</v>
      </c>
      <c r="H27" s="1">
        <v>186.15</v>
      </c>
      <c r="I27" s="1" t="s">
        <v>27</v>
      </c>
      <c r="J27" s="114" t="e">
        <f>G27*H27</f>
        <v>#REF!</v>
      </c>
      <c r="K27" s="114"/>
    </row>
    <row r="28" spans="1:11" ht="30" customHeight="1" x14ac:dyDescent="0.25">
      <c r="B28" s="120" t="s">
        <v>30</v>
      </c>
      <c r="C28" s="120"/>
      <c r="D28" s="120"/>
      <c r="E28" s="120"/>
      <c r="F28" s="120"/>
      <c r="G28" s="120"/>
      <c r="H28" s="120"/>
      <c r="I28" s="13" t="s">
        <v>0</v>
      </c>
      <c r="J28" s="115" t="e">
        <f>SUM(J22:K27)</f>
        <v>#REF!</v>
      </c>
      <c r="K28" s="116"/>
    </row>
    <row r="29" spans="1:11" ht="15" customHeight="1" x14ac:dyDescent="0.25">
      <c r="B29" s="111"/>
      <c r="C29" s="111"/>
      <c r="D29" s="111"/>
      <c r="J29" s="111"/>
      <c r="K29" s="111"/>
    </row>
    <row r="30" spans="1:11" ht="15" customHeight="1" x14ac:dyDescent="0.25">
      <c r="B30" s="111"/>
      <c r="C30" s="111"/>
      <c r="D30" s="111"/>
      <c r="J30" s="111"/>
      <c r="K30" s="111"/>
    </row>
    <row r="31" spans="1:11" ht="15" customHeight="1" x14ac:dyDescent="0.25">
      <c r="B31" s="117" t="s">
        <v>36</v>
      </c>
      <c r="C31" s="117"/>
      <c r="D31" s="117"/>
      <c r="E31" s="38"/>
      <c r="J31" s="111"/>
      <c r="K31" s="111"/>
    </row>
    <row r="32" spans="1:11" ht="15" customHeight="1" x14ac:dyDescent="0.25">
      <c r="B32" s="111"/>
      <c r="C32" s="111"/>
      <c r="D32" s="111"/>
      <c r="J32" s="111"/>
      <c r="K32" s="111"/>
    </row>
    <row r="33" spans="2:11" ht="15" customHeight="1" x14ac:dyDescent="0.25">
      <c r="B33" s="111"/>
      <c r="C33" s="111"/>
      <c r="D33" s="111"/>
      <c r="J33" s="111"/>
      <c r="K33" s="111"/>
    </row>
    <row r="34" spans="2:11" x14ac:dyDescent="0.25">
      <c r="J34" s="111"/>
      <c r="K34" s="111"/>
    </row>
    <row r="35" spans="2:11" x14ac:dyDescent="0.25">
      <c r="J35" s="111"/>
      <c r="K35" s="111"/>
    </row>
    <row r="36" spans="2:11" x14ac:dyDescent="0.25">
      <c r="J36" s="111"/>
      <c r="K36" s="111"/>
    </row>
    <row r="37" spans="2:11" x14ac:dyDescent="0.25">
      <c r="J37" s="111"/>
      <c r="K37" s="111"/>
    </row>
    <row r="38" spans="2:11" x14ac:dyDescent="0.25">
      <c r="J38" s="111"/>
      <c r="K38" s="111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2" t="s">
        <v>31</v>
      </c>
      <c r="B1" s="122"/>
      <c r="C1" s="122"/>
      <c r="D1" s="122"/>
      <c r="E1" s="122"/>
      <c r="F1" s="122"/>
      <c r="G1" s="122"/>
      <c r="H1" s="122"/>
      <c r="I1" s="122"/>
      <c r="J1" s="122"/>
    </row>
    <row r="3" spans="1:19" ht="70.5" customHeight="1" x14ac:dyDescent="0.25">
      <c r="A3" s="123" t="e">
        <f>Sheet1!#REF!</f>
        <v>#REF!</v>
      </c>
      <c r="B3" s="123"/>
      <c r="C3" s="123"/>
      <c r="D3" s="123"/>
      <c r="E3" s="123"/>
      <c r="F3" s="123"/>
      <c r="G3" s="123"/>
      <c r="H3" s="123"/>
      <c r="I3" s="123"/>
      <c r="J3" s="123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58" t="s">
        <v>32</v>
      </c>
      <c r="B5" s="59" t="s">
        <v>69</v>
      </c>
      <c r="C5" s="59"/>
      <c r="D5" s="60" t="s">
        <v>33</v>
      </c>
      <c r="E5" s="61" t="e">
        <f>Sheet1!#REF!+Sheet2!J28</f>
        <v>#REF!</v>
      </c>
    </row>
    <row r="6" spans="1:19" ht="17.25" x14ac:dyDescent="0.3">
      <c r="A6" s="62"/>
      <c r="B6" s="58"/>
      <c r="C6" s="58"/>
      <c r="D6" s="63"/>
      <c r="E6" s="64"/>
    </row>
    <row r="7" spans="1:19" ht="33" customHeight="1" x14ac:dyDescent="0.25">
      <c r="A7" s="58" t="s">
        <v>59</v>
      </c>
      <c r="B7" s="59" t="s">
        <v>61</v>
      </c>
      <c r="C7" s="59"/>
      <c r="D7" s="60" t="s">
        <v>33</v>
      </c>
      <c r="E7" s="61">
        <f>[1]Sheet1!S216</f>
        <v>14748</v>
      </c>
      <c r="K7" s="11"/>
      <c r="L7" s="3"/>
    </row>
    <row r="8" spans="1:19" ht="15" customHeight="1" x14ac:dyDescent="0.25">
      <c r="A8" s="58"/>
      <c r="B8" s="58"/>
      <c r="C8" s="58"/>
      <c r="D8" s="60"/>
      <c r="E8" s="61"/>
    </row>
    <row r="9" spans="1:19" ht="24" customHeight="1" x14ac:dyDescent="0.25">
      <c r="A9" s="58" t="s">
        <v>60</v>
      </c>
      <c r="B9" s="59" t="s">
        <v>63</v>
      </c>
      <c r="C9" s="59"/>
      <c r="D9" s="60" t="s">
        <v>33</v>
      </c>
      <c r="E9" s="61">
        <v>150000</v>
      </c>
    </row>
    <row r="10" spans="1:19" s="75" customFormat="1" ht="15" customHeight="1" x14ac:dyDescent="0.25">
      <c r="A10" s="58"/>
      <c r="B10" s="59"/>
      <c r="C10" s="59"/>
      <c r="D10" s="60"/>
      <c r="E10" s="61"/>
    </row>
    <row r="11" spans="1:19" ht="25.5" customHeight="1" x14ac:dyDescent="0.25">
      <c r="A11" s="58" t="s">
        <v>62</v>
      </c>
      <c r="B11" s="59" t="s">
        <v>64</v>
      </c>
      <c r="C11" s="59"/>
      <c r="D11" s="60" t="s">
        <v>33</v>
      </c>
      <c r="E11" s="61" t="e">
        <f>E5*1%</f>
        <v>#REF!</v>
      </c>
    </row>
    <row r="12" spans="1:19" s="75" customFormat="1" ht="16.5" customHeight="1" thickBot="1" x14ac:dyDescent="0.3">
      <c r="A12" s="58"/>
      <c r="B12" s="59"/>
      <c r="C12" s="59"/>
      <c r="D12" s="60"/>
      <c r="E12" s="61"/>
    </row>
    <row r="13" spans="1:19" ht="32.25" customHeight="1" thickBot="1" x14ac:dyDescent="0.3">
      <c r="A13" s="58"/>
      <c r="B13" s="59"/>
      <c r="C13" s="71" t="s">
        <v>66</v>
      </c>
      <c r="D13" s="70" t="s">
        <v>33</v>
      </c>
      <c r="E13" s="67" t="e">
        <f>SUM(E5:E11)</f>
        <v>#REF!</v>
      </c>
    </row>
    <row r="14" spans="1:19" s="46" customFormat="1" ht="18" customHeight="1" x14ac:dyDescent="0.3">
      <c r="A14" s="62"/>
      <c r="B14" s="66"/>
      <c r="C14" s="60"/>
      <c r="D14" s="60"/>
      <c r="E14" s="61"/>
    </row>
    <row r="15" spans="1:19" ht="25.5" customHeight="1" x14ac:dyDescent="0.25">
      <c r="A15" s="58" t="s">
        <v>65</v>
      </c>
      <c r="B15" s="59" t="s">
        <v>70</v>
      </c>
      <c r="C15" s="59"/>
      <c r="D15" s="65" t="s">
        <v>33</v>
      </c>
      <c r="E15" s="68" t="e">
        <f>E13*1%</f>
        <v>#REF!</v>
      </c>
    </row>
    <row r="16" spans="1:19" ht="23.25" customHeight="1" thickBot="1" x14ac:dyDescent="0.3">
      <c r="A16" s="58"/>
      <c r="B16" s="59"/>
      <c r="C16" s="59"/>
      <c r="D16" s="60"/>
      <c r="E16" s="61"/>
    </row>
    <row r="17" spans="1:5" s="25" customFormat="1" ht="18" thickBot="1" x14ac:dyDescent="0.3">
      <c r="A17" s="58"/>
      <c r="B17" s="59"/>
      <c r="C17" s="69" t="s">
        <v>67</v>
      </c>
      <c r="D17" s="70" t="s">
        <v>33</v>
      </c>
      <c r="E17" s="67" t="e">
        <f>SUM(E13:E15)</f>
        <v>#REF!</v>
      </c>
    </row>
    <row r="18" spans="1:5" s="25" customFormat="1" ht="16.5" thickBot="1" x14ac:dyDescent="0.3">
      <c r="A18" s="7"/>
      <c r="B18" s="74"/>
      <c r="C18" s="74"/>
      <c r="D18" s="8"/>
      <c r="E18" s="18"/>
    </row>
    <row r="19" spans="1:5" s="46" customFormat="1" ht="18" thickBot="1" x14ac:dyDescent="0.3">
      <c r="A19" s="7"/>
      <c r="B19" s="74"/>
      <c r="C19" s="69" t="s">
        <v>68</v>
      </c>
      <c r="D19" s="70" t="s">
        <v>33</v>
      </c>
      <c r="E19" s="67">
        <v>1529000</v>
      </c>
    </row>
    <row r="20" spans="1:5" s="46" customFormat="1" ht="16.5" thickBot="1" x14ac:dyDescent="0.3">
      <c r="A20" s="7"/>
      <c r="B20" s="74"/>
      <c r="C20" s="74"/>
      <c r="D20" s="8"/>
      <c r="E20" s="18"/>
    </row>
    <row r="21" spans="1:5" s="46" customFormat="1" ht="18" thickBot="1" x14ac:dyDescent="0.3">
      <c r="A21" s="7"/>
      <c r="B21" s="74"/>
      <c r="C21" s="69" t="s">
        <v>71</v>
      </c>
      <c r="D21" s="70" t="s">
        <v>33</v>
      </c>
      <c r="E21" s="76">
        <v>1.5289999999999999</v>
      </c>
    </row>
    <row r="22" spans="1:5" s="46" customFormat="1" ht="15.75" x14ac:dyDescent="0.25">
      <c r="A22" s="7"/>
      <c r="B22" s="45"/>
      <c r="C22" s="45"/>
      <c r="D22" s="8"/>
      <c r="E22" s="18"/>
    </row>
    <row r="23" spans="1:5" s="73" customFormat="1" ht="15.75" x14ac:dyDescent="0.25">
      <c r="A23" s="7"/>
      <c r="B23" s="72"/>
      <c r="C23" s="72"/>
      <c r="D23" s="8"/>
      <c r="E23" s="18"/>
    </row>
    <row r="24" spans="1:5" s="73" customFormat="1" ht="15.75" x14ac:dyDescent="0.25">
      <c r="A24" s="7"/>
      <c r="B24" s="72"/>
      <c r="C24" s="72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2016-02-28T04:30:59Z</cp:lastPrinted>
  <dcterms:created xsi:type="dcterms:W3CDTF">2014-03-04T07:22:02Z</dcterms:created>
  <dcterms:modified xsi:type="dcterms:W3CDTF">2016-02-28T04:31:58Z</dcterms:modified>
</cp:coreProperties>
</file>